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Winnas\управления по тарифам\2023 год\Тарифная кампания\Прокопьевск\ИП\План 2023 года - полный пакет-размещен 29.06.2023\H0629_1064250010241\Паспорта\"/>
    </mc:Choice>
  </mc:AlternateContent>
  <xr:revisionPtr revIDLastSave="0" documentId="8_{F17DFBF2-1B74-4385-AFD7-E0C3B8E5EC78}" xr6:coauthVersionLast="36" xr6:coauthVersionMax="36" xr10:uidLastSave="{00000000-0000-0000-0000-000000000000}"/>
  <bookViews>
    <workbookView xWindow="90" yWindow="60" windowWidth="20730" windowHeight="11760" tabRatio="903" firstSheet="8" activeTab="15" xr2:uid="{00000000-000D-0000-FFFF-FFFF00000000}"/>
  </bookViews>
  <sheets>
    <sheet name="1. паспорт местоположение" sheetId="7" r:id="rId1"/>
    <sheet name="2. паспорт  ТП" sheetId="12" r:id="rId2"/>
    <sheet name="3.1. паспорт Техсостояние ПС" sheetId="27" r:id="rId3"/>
    <sheet name="3.2 паспорт Техсостояние ЛЭП" sheetId="14" r:id="rId4"/>
    <sheet name="3.3 паспорт описание" sheetId="6" r:id="rId5"/>
    <sheet name="3.4. Паспорт надежность" sheetId="17" r:id="rId6"/>
    <sheet name="4. паспортбюджет" sheetId="10" r:id="rId7"/>
    <sheet name="5. анализ эконом эфф" sheetId="19" r:id="rId8"/>
    <sheet name="6.1. Паспорт сетевой график." sheetId="23" r:id="rId9"/>
    <sheet name="6.2. Паспорт фин осв ввод" sheetId="28" r:id="rId10"/>
    <sheet name="7. Паспорт отчет о закупке" sheetId="5" r:id="rId11"/>
    <sheet name="8. Общие сведения" sheetId="22" r:id="rId12"/>
    <sheet name="9. Карта-схема" sheetId="24" r:id="rId13"/>
    <sheet name="Информация о подписи" sheetId="29" state="hidden" r:id="rId14"/>
    <sheet name="Лист1" sheetId="30" state="hidden" r:id="rId15"/>
    <sheet name="Лист2" sheetId="31" r:id="rId16"/>
  </sheets>
  <definedNames>
    <definedName name="_xlnm.Print_Titles" localSheetId="0">'1. паспорт местоположение'!$20:$20</definedName>
    <definedName name="_xlnm.Print_Titles" localSheetId="1">'2. паспорт  ТП'!$21:$21</definedName>
    <definedName name="_xlnm.Print_Titles" localSheetId="4">'3.3 паспорт описание'!$21:$21</definedName>
    <definedName name="_xlnm.Print_Titles" localSheetId="6">'4. паспортбюджет'!$21:$21</definedName>
    <definedName name="_xlnm.Print_Area" localSheetId="0">'1. паспорт местоположение'!$A$1:$C$47</definedName>
    <definedName name="_xlnm.Print_Area" localSheetId="1">'2. паспорт  ТП'!$A$1:$S$24</definedName>
    <definedName name="_xlnm.Print_Area" localSheetId="2">'3.1. паспорт Техсостояние ПС'!$A$2:$T$25</definedName>
    <definedName name="_xlnm.Print_Area" localSheetId="3">'3.2 паспорт Техсостояние ЛЭП'!$A$2:$AA$25</definedName>
    <definedName name="_xlnm.Print_Area" localSheetId="4">'3.3 паспорт описание'!$A$1:$C$30</definedName>
    <definedName name="_xlnm.Print_Area" localSheetId="5">'3.4. Паспорт надежность'!$A$1:$Z$26</definedName>
    <definedName name="_xlnm.Print_Area" localSheetId="6">'4. паспортбюджет'!$A$1:$O$22</definedName>
    <definedName name="_xlnm.Print_Area" localSheetId="8">'6.1. Паспорт сетевой график.'!$A$1:$L$53</definedName>
    <definedName name="_xlnm.Print_Area" localSheetId="9">'6.2. Паспорт фин осв ввод'!$A$1:$U$63</definedName>
    <definedName name="_xlnm.Print_Area" localSheetId="10">'7. Паспорт отчет о закупке'!$A$1:$AV$26</definedName>
    <definedName name="_xlnm.Print_Area" localSheetId="11">'8. Общие сведения'!$A$1:$B$89</definedName>
  </definedNames>
  <calcPr calcId="191029"/>
</workbook>
</file>

<file path=xl/calcChain.xml><?xml version="1.0" encoding="utf-8"?>
<calcChain xmlns="http://schemas.openxmlformats.org/spreadsheetml/2006/main">
  <c r="AK61" i="19" l="1"/>
  <c r="BA59" i="19"/>
  <c r="AZ59" i="19"/>
  <c r="AY59" i="19"/>
  <c r="AX59" i="19"/>
  <c r="AW59" i="19"/>
  <c r="AV59" i="19"/>
  <c r="AU59" i="19"/>
  <c r="AT59" i="19"/>
  <c r="AS59" i="19"/>
  <c r="AR59" i="19"/>
  <c r="AQ59" i="19"/>
  <c r="AP59" i="19"/>
  <c r="AO59" i="19"/>
  <c r="AN59" i="19"/>
  <c r="AM59" i="19"/>
  <c r="AK59" i="19"/>
  <c r="AK27" i="19"/>
  <c r="BA43" i="19"/>
  <c r="AZ43" i="19"/>
  <c r="AY43" i="19"/>
  <c r="AX43" i="19"/>
  <c r="AW43" i="19"/>
  <c r="AV43" i="19"/>
  <c r="AU43" i="19"/>
  <c r="AT43" i="19"/>
  <c r="AS43" i="19"/>
  <c r="AR43" i="19"/>
  <c r="AQ43" i="19"/>
  <c r="AP43" i="19"/>
  <c r="AO43" i="19"/>
  <c r="AK122" i="19" l="1"/>
  <c r="AK124" i="19" s="1"/>
  <c r="AK121" i="19"/>
  <c r="AK55" i="19"/>
  <c r="AM55" i="19" s="1"/>
  <c r="AK135" i="19"/>
  <c r="AK45" i="19" s="1"/>
  <c r="AK128" i="19"/>
  <c r="AK57" i="19" s="1"/>
  <c r="AM57" i="19" s="1"/>
  <c r="AK125" i="19"/>
  <c r="AK112" i="19"/>
  <c r="AK118" i="19" s="1"/>
  <c r="AK96" i="19"/>
  <c r="BA80" i="19"/>
  <c r="AZ80" i="19"/>
  <c r="AY80" i="19"/>
  <c r="AX80" i="19"/>
  <c r="AW80" i="19"/>
  <c r="AV80" i="19"/>
  <c r="AU80" i="19"/>
  <c r="AT80" i="19"/>
  <c r="AS80" i="19"/>
  <c r="AR80" i="19"/>
  <c r="AQ80" i="19"/>
  <c r="AP80" i="19"/>
  <c r="AO80" i="19"/>
  <c r="AN80" i="19"/>
  <c r="AM80" i="19"/>
  <c r="BB77" i="19"/>
  <c r="BB76" i="19"/>
  <c r="BB75" i="19"/>
  <c r="BB74" i="19"/>
  <c r="BB72" i="19"/>
  <c r="BB63" i="19"/>
  <c r="AM61" i="19"/>
  <c r="AK58" i="19"/>
  <c r="AM58" i="19" s="1"/>
  <c r="BB56" i="19"/>
  <c r="BB51" i="19"/>
  <c r="BB50" i="19"/>
  <c r="BB49" i="19"/>
  <c r="BB48" i="19"/>
  <c r="AK120" i="19" l="1"/>
  <c r="AK119" i="19"/>
  <c r="AM45" i="19"/>
  <c r="AN45" i="19" s="1"/>
  <c r="AN54" i="19" s="1"/>
  <c r="AK54" i="19"/>
  <c r="AK60" i="19" s="1"/>
  <c r="AK62" i="19" s="1"/>
  <c r="AK64" i="19" s="1"/>
  <c r="AN58" i="19"/>
  <c r="AN57" i="19"/>
  <c r="AO57" i="19" s="1"/>
  <c r="AP57" i="19" s="1"/>
  <c r="AQ57" i="19" s="1"/>
  <c r="AR57" i="19" s="1"/>
  <c r="AS57" i="19" s="1"/>
  <c r="AT57" i="19" s="1"/>
  <c r="AU57" i="19" s="1"/>
  <c r="AV57" i="19" s="1"/>
  <c r="AW57" i="19" s="1"/>
  <c r="AX57" i="19" s="1"/>
  <c r="AY57" i="19" s="1"/>
  <c r="AZ57" i="19" s="1"/>
  <c r="BA57" i="19" s="1"/>
  <c r="AN55" i="19"/>
  <c r="AO55" i="19" s="1"/>
  <c r="AP55" i="19" s="1"/>
  <c r="AQ55" i="19" s="1"/>
  <c r="AR55" i="19" s="1"/>
  <c r="AS55" i="19" s="1"/>
  <c r="AT55" i="19" s="1"/>
  <c r="AU55" i="19" s="1"/>
  <c r="AV55" i="19" s="1"/>
  <c r="AW55" i="19" s="1"/>
  <c r="AX55" i="19" s="1"/>
  <c r="AY55" i="19" s="1"/>
  <c r="AZ55" i="19" s="1"/>
  <c r="BA55" i="19" s="1"/>
  <c r="AM71" i="19"/>
  <c r="AO61" i="19"/>
  <c r="AN61" i="19"/>
  <c r="AK66" i="19" l="1"/>
  <c r="AK41" i="19" s="1"/>
  <c r="AK65" i="19"/>
  <c r="AM54" i="19"/>
  <c r="AM60" i="19" s="1"/>
  <c r="AO45" i="19"/>
  <c r="AO54" i="19" s="1"/>
  <c r="AP61" i="19"/>
  <c r="AN71" i="19"/>
  <c r="BB57" i="19"/>
  <c r="AQ61" i="19"/>
  <c r="AO71" i="19"/>
  <c r="BB55" i="19"/>
  <c r="AO58" i="19"/>
  <c r="AP45" i="19" l="1"/>
  <c r="AQ45" i="19" s="1"/>
  <c r="AM62" i="19"/>
  <c r="AS61" i="19"/>
  <c r="AQ71" i="19"/>
  <c r="AP58" i="19"/>
  <c r="AP71" i="19"/>
  <c r="AR61" i="19"/>
  <c r="AP54" i="19" l="1"/>
  <c r="AN60" i="19"/>
  <c r="AS71" i="19"/>
  <c r="AU61" i="19"/>
  <c r="AR71" i="19"/>
  <c r="AT61" i="19"/>
  <c r="AM64" i="19"/>
  <c r="AM70" i="19"/>
  <c r="AQ58" i="19"/>
  <c r="AQ54" i="19"/>
  <c r="AR45" i="19"/>
  <c r="AO60" i="19"/>
  <c r="AO62" i="19" s="1"/>
  <c r="AP60" i="19"/>
  <c r="AP62" i="19" s="1"/>
  <c r="AO70" i="19" l="1"/>
  <c r="AO64" i="19"/>
  <c r="AS45" i="19"/>
  <c r="AR54" i="19"/>
  <c r="AM65" i="19"/>
  <c r="AM66" i="19"/>
  <c r="AN62" i="19"/>
  <c r="AV61" i="19"/>
  <c r="AT71" i="19"/>
  <c r="AR58" i="19"/>
  <c r="AW61" i="19"/>
  <c r="AU71" i="19"/>
  <c r="AP70" i="19"/>
  <c r="AP64" i="19"/>
  <c r="AS58" i="19" l="1"/>
  <c r="AR60" i="19"/>
  <c r="AR62" i="19" s="1"/>
  <c r="AN70" i="19"/>
  <c r="AN64" i="19"/>
  <c r="AT45" i="19"/>
  <c r="AS54" i="19"/>
  <c r="AP65" i="19"/>
  <c r="AP73" i="19" s="1"/>
  <c r="AP82" i="19" s="1"/>
  <c r="AO65" i="19"/>
  <c r="AO73" i="19" s="1"/>
  <c r="AO82" i="19" s="1"/>
  <c r="AV71" i="19"/>
  <c r="AX61" i="19"/>
  <c r="AM73" i="19"/>
  <c r="AW71" i="19"/>
  <c r="AY61" i="19"/>
  <c r="AP78" i="19" l="1"/>
  <c r="AP66" i="19"/>
  <c r="AO78" i="19"/>
  <c r="AR64" i="19"/>
  <c r="AR70" i="19"/>
  <c r="AX71" i="19"/>
  <c r="AZ61" i="19"/>
  <c r="AZ71" i="19" s="1"/>
  <c r="AN65" i="19"/>
  <c r="AN66" i="19" s="1"/>
  <c r="AO66" i="19"/>
  <c r="AQ60" i="19"/>
  <c r="AT54" i="19"/>
  <c r="AU45" i="19"/>
  <c r="AM82" i="19"/>
  <c r="AM78" i="19"/>
  <c r="AY71" i="19"/>
  <c r="BA61" i="19"/>
  <c r="BA71" i="19" s="1"/>
  <c r="AS60" i="19"/>
  <c r="AS62" i="19" s="1"/>
  <c r="AT58" i="19"/>
  <c r="AS64" i="19" l="1"/>
  <c r="AS70" i="19"/>
  <c r="AQ62" i="19"/>
  <c r="AU58" i="19"/>
  <c r="AR65" i="19"/>
  <c r="AR73" i="19" s="1"/>
  <c r="AR78" i="19" s="1"/>
  <c r="AM79" i="19"/>
  <c r="BB71" i="19"/>
  <c r="AU54" i="19"/>
  <c r="AV45" i="19"/>
  <c r="AN73" i="19"/>
  <c r="AR66" i="19" l="1"/>
  <c r="AV58" i="19"/>
  <c r="AT60" i="19"/>
  <c r="AQ70" i="19"/>
  <c r="AQ64" i="19"/>
  <c r="AN78" i="19"/>
  <c r="AN82" i="19"/>
  <c r="AM81" i="19"/>
  <c r="AR82" i="19"/>
  <c r="AV54" i="19"/>
  <c r="AW45" i="19"/>
  <c r="AS65" i="19"/>
  <c r="AS73" i="19" s="1"/>
  <c r="AS78" i="19" s="1"/>
  <c r="AS82" i="19" l="1"/>
  <c r="AW54" i="19"/>
  <c r="AX45" i="19"/>
  <c r="AV60" i="19"/>
  <c r="AV62" i="19" s="1"/>
  <c r="AN79" i="19"/>
  <c r="AW58" i="19"/>
  <c r="AN81" i="19"/>
  <c r="AO81" i="19" s="1"/>
  <c r="AP81" i="19" s="1"/>
  <c r="AT62" i="19"/>
  <c r="AQ65" i="19"/>
  <c r="AQ66" i="19" s="1"/>
  <c r="AS66" i="19"/>
  <c r="AU60" i="19"/>
  <c r="AU62" i="19" s="1"/>
  <c r="AM85" i="19" l="1"/>
  <c r="AN85" i="19" s="1"/>
  <c r="AO85" i="19" s="1"/>
  <c r="AV70" i="19"/>
  <c r="AV64" i="19"/>
  <c r="AY45" i="19"/>
  <c r="AX54" i="19"/>
  <c r="AQ73" i="19"/>
  <c r="AM84" i="19"/>
  <c r="AO79" i="19"/>
  <c r="AP79" i="19" s="1"/>
  <c r="AU70" i="19"/>
  <c r="AU64" i="19"/>
  <c r="AT70" i="19"/>
  <c r="AT64" i="19"/>
  <c r="AX58" i="19"/>
  <c r="AW60" i="19"/>
  <c r="AW62" i="19" s="1"/>
  <c r="AW70" i="19" l="1"/>
  <c r="AW64" i="19"/>
  <c r="AX60" i="19"/>
  <c r="AX62" i="19" s="1"/>
  <c r="AZ45" i="19"/>
  <c r="AY54" i="19"/>
  <c r="AN84" i="19"/>
  <c r="AO84" i="19" s="1"/>
  <c r="AV65" i="19"/>
  <c r="AV73" i="19" s="1"/>
  <c r="AV82" i="19" s="1"/>
  <c r="AQ23" i="19" s="1"/>
  <c r="AY58" i="19"/>
  <c r="AT65" i="19"/>
  <c r="AT66" i="19" s="1"/>
  <c r="AU65" i="19"/>
  <c r="AU73" i="19" s="1"/>
  <c r="AU82" i="19" s="1"/>
  <c r="AQ78" i="19"/>
  <c r="BB78" i="19" s="1"/>
  <c r="BB79" i="19" s="1"/>
  <c r="AQ82" i="19"/>
  <c r="AU78" i="19" l="1"/>
  <c r="AV66" i="19"/>
  <c r="AV78" i="19"/>
  <c r="AX64" i="19"/>
  <c r="AX70" i="19"/>
  <c r="AQ81" i="19"/>
  <c r="AW65" i="19"/>
  <c r="AW73" i="19" s="1"/>
  <c r="AW82" i="19" s="1"/>
  <c r="AZ58" i="19"/>
  <c r="AP84" i="19"/>
  <c r="AT73" i="19"/>
  <c r="AU66" i="19"/>
  <c r="AQ79" i="19"/>
  <c r="AR79" i="19" s="1"/>
  <c r="AS79" i="19" s="1"/>
  <c r="AZ54" i="19"/>
  <c r="BA45" i="19"/>
  <c r="AW66" i="19" l="1"/>
  <c r="AW78" i="19"/>
  <c r="AR81" i="19"/>
  <c r="AS81" i="19" s="1"/>
  <c r="AP85" i="19"/>
  <c r="AX65" i="19"/>
  <c r="AX73" i="19" s="1"/>
  <c r="AX78" i="19" s="1"/>
  <c r="BA54" i="19"/>
  <c r="BB45" i="19"/>
  <c r="AT82" i="19"/>
  <c r="AT78" i="19"/>
  <c r="AT79" i="19" s="1"/>
  <c r="AU79" i="19" s="1"/>
  <c r="AV79" i="19" s="1"/>
  <c r="AW79" i="19" s="1"/>
  <c r="BA58" i="19"/>
  <c r="AQ84" i="19"/>
  <c r="AY60" i="19"/>
  <c r="AY62" i="19" s="1"/>
  <c r="AX82" i="19" l="1"/>
  <c r="AX79" i="19"/>
  <c r="AQ85" i="19"/>
  <c r="AR85" i="19" s="1"/>
  <c r="AY64" i="19"/>
  <c r="AY70" i="19"/>
  <c r="BB59" i="19"/>
  <c r="AX66" i="19"/>
  <c r="AT81" i="19"/>
  <c r="AU81" i="19" s="1"/>
  <c r="AV81" i="19" s="1"/>
  <c r="AW81" i="19" s="1"/>
  <c r="BB82" i="19"/>
  <c r="AR84" i="19"/>
  <c r="AS84" i="19" s="1"/>
  <c r="AT84" i="19" s="1"/>
  <c r="BA60" i="19"/>
  <c r="BB54" i="19"/>
  <c r="AZ60" i="19"/>
  <c r="AZ62" i="19" s="1"/>
  <c r="AX81" i="19" l="1"/>
  <c r="AS85" i="19"/>
  <c r="AU84" i="19"/>
  <c r="AV84" i="19" s="1"/>
  <c r="AZ70" i="19"/>
  <c r="AZ64" i="19"/>
  <c r="AK83" i="19"/>
  <c r="BB81" i="19"/>
  <c r="AY65" i="19"/>
  <c r="AY73" i="19" s="1"/>
  <c r="AY78" i="19" s="1"/>
  <c r="AY79" i="19" s="1"/>
  <c r="BA62" i="19"/>
  <c r="BB60" i="19"/>
  <c r="AY82" i="19" l="1"/>
  <c r="AY81" i="19" s="1"/>
  <c r="AY66" i="19"/>
  <c r="AZ65" i="19"/>
  <c r="AZ73" i="19" s="1"/>
  <c r="AZ82" i="19" s="1"/>
  <c r="AW84" i="19"/>
  <c r="AX84" i="19" s="1"/>
  <c r="BA70" i="19"/>
  <c r="BA64" i="19"/>
  <c r="BB62" i="19"/>
  <c r="AT85" i="19"/>
  <c r="AZ78" i="19" l="1"/>
  <c r="AZ79" i="19" s="1"/>
  <c r="AZ81" i="19"/>
  <c r="AZ66" i="19"/>
  <c r="BA65" i="19"/>
  <c r="BB64" i="19"/>
  <c r="AU85" i="19"/>
  <c r="AV85" i="19" s="1"/>
  <c r="BB70" i="19"/>
  <c r="AY84" i="19"/>
  <c r="AW85" i="19" l="1"/>
  <c r="AX85" i="19" s="1"/>
  <c r="AY85" i="19" s="1"/>
  <c r="BA73" i="19"/>
  <c r="BB65" i="19"/>
  <c r="BA66" i="19"/>
  <c r="BB66" i="19" s="1"/>
  <c r="BB73" i="19" l="1"/>
  <c r="BA82" i="19"/>
  <c r="BA81" i="19" s="1"/>
  <c r="BA78" i="19"/>
  <c r="BA79" i="19" s="1"/>
  <c r="AZ84" i="19" s="1"/>
  <c r="BA84" i="19" s="1"/>
  <c r="AL84" i="19" s="1"/>
  <c r="AK84" i="19" s="1"/>
  <c r="AZ85" i="19"/>
  <c r="BA85" i="19" s="1"/>
  <c r="AL85" i="19" s="1"/>
  <c r="AK85" i="19" s="1"/>
  <c r="AK22" i="19" l="1"/>
  <c r="AQ22" i="19" l="1"/>
  <c r="AQ21" i="19"/>
  <c r="AK20" i="19"/>
  <c r="U27" i="28" l="1"/>
  <c r="D27" i="28" s="1"/>
  <c r="C45" i="7" l="1"/>
  <c r="B23" i="22"/>
  <c r="AC24" i="5"/>
  <c r="AD24" i="5"/>
  <c r="AB24" i="5"/>
  <c r="R24" i="5"/>
  <c r="P24" i="5"/>
  <c r="A11" i="28" l="1"/>
  <c r="A14" i="28"/>
  <c r="A15" i="5" s="1"/>
  <c r="Q55" i="28" l="1"/>
  <c r="N55" i="28"/>
  <c r="N51" i="28"/>
  <c r="Q33" i="28"/>
  <c r="N33" i="28"/>
  <c r="Q32" i="28"/>
  <c r="N32" i="28"/>
  <c r="Q31" i="28"/>
  <c r="N31" i="28"/>
  <c r="Q30" i="28"/>
  <c r="N30" i="28"/>
  <c r="S29" i="28"/>
  <c r="R29" i="28"/>
  <c r="N29" i="28"/>
  <c r="Q28" i="28"/>
  <c r="N28" i="28"/>
  <c r="N27" i="28"/>
  <c r="N26" i="28"/>
  <c r="Q25" i="28"/>
  <c r="N25" i="28"/>
  <c r="Q24" i="28"/>
  <c r="N24" i="28"/>
  <c r="N23" i="28"/>
  <c r="A9" i="5" l="1"/>
  <c r="A5" i="5"/>
  <c r="Q29" i="28"/>
  <c r="S23" i="28"/>
  <c r="S51" i="28"/>
  <c r="Q51" i="28" s="1"/>
  <c r="R26" i="28"/>
  <c r="R23" i="28" l="1"/>
  <c r="Q23" i="28" s="1"/>
  <c r="C44" i="7" l="1"/>
  <c r="E15" i="14" l="1"/>
  <c r="E15" i="27"/>
  <c r="B83" i="22" l="1"/>
  <c r="A11" i="19" l="1"/>
  <c r="A14" i="19"/>
  <c r="A8" i="19"/>
  <c r="A10" i="22" l="1"/>
  <c r="A12" i="5"/>
  <c r="A12" i="23"/>
  <c r="A12" i="10"/>
  <c r="L11" i="17"/>
  <c r="B12" i="6"/>
  <c r="O12" i="14"/>
  <c r="J12" i="27"/>
  <c r="A11" i="12"/>
  <c r="A15" i="10" l="1"/>
  <c r="A9" i="10"/>
  <c r="A14" i="17"/>
  <c r="A8" i="17"/>
  <c r="A4" i="12" l="1"/>
  <c r="A5" i="14" l="1"/>
  <c r="A5" i="6" s="1"/>
  <c r="A5" i="23" s="1"/>
  <c r="A5" i="22" s="1"/>
  <c r="A5" i="27"/>
  <c r="A14" i="12" l="1"/>
  <c r="A15" i="6" l="1"/>
  <c r="A12" i="22" l="1"/>
  <c r="B17" i="22" s="1"/>
  <c r="A15" i="23"/>
  <c r="A9" i="6"/>
  <c r="F22" i="5" l="1"/>
  <c r="G22" i="5" s="1"/>
  <c r="H22" i="5" s="1"/>
  <c r="I22" i="5" s="1"/>
  <c r="J22" i="5" s="1"/>
  <c r="K22" i="5" s="1"/>
  <c r="L22" i="5" s="1"/>
  <c r="M22" i="5" s="1"/>
  <c r="N22" i="5" s="1"/>
  <c r="O22" i="5" s="1"/>
  <c r="P22" i="5" s="1"/>
  <c r="Q22" i="5" s="1"/>
  <c r="R22" i="5" s="1"/>
  <c r="S22" i="5" s="1"/>
  <c r="T22" i="5" s="1"/>
  <c r="U22" i="5" s="1"/>
  <c r="V22" i="5" s="1"/>
  <c r="W22" i="5" s="1"/>
  <c r="X22" i="5" s="1"/>
  <c r="Y22" i="5" s="1"/>
  <c r="Z22" i="5" s="1"/>
  <c r="AA22" i="5" s="1"/>
  <c r="AB22" i="5" s="1"/>
  <c r="AC22" i="5" s="1"/>
  <c r="AD22" i="5" s="1"/>
  <c r="AE22" i="5" s="1"/>
  <c r="AF22" i="5" s="1"/>
  <c r="AG22" i="5" s="1"/>
  <c r="AH22" i="5" s="1"/>
  <c r="AI22" i="5" s="1"/>
  <c r="AJ22" i="5" s="1"/>
  <c r="AK22" i="5" s="1"/>
  <c r="AL22" i="5" s="1"/>
  <c r="AM22" i="5" s="1"/>
  <c r="AN22" i="5" s="1"/>
  <c r="AO22" i="5" s="1"/>
  <c r="AP22" i="5" s="1"/>
  <c r="AQ22" i="5" s="1"/>
  <c r="AR22" i="5" s="1"/>
  <c r="AS22" i="5" s="1"/>
  <c r="AT22" i="5" s="1"/>
  <c r="AU22" i="5" s="1"/>
  <c r="AV22" i="5" s="1"/>
</calcChain>
</file>

<file path=xl/sharedStrings.xml><?xml version="1.0" encoding="utf-8"?>
<sst xmlns="http://schemas.openxmlformats.org/spreadsheetml/2006/main" count="1935" uniqueCount="634">
  <si>
    <t>…</t>
  </si>
  <si>
    <t>Значение</t>
  </si>
  <si>
    <t>План</t>
  </si>
  <si>
    <t>N+1</t>
  </si>
  <si>
    <t>N</t>
  </si>
  <si>
    <t>№ пп</t>
  </si>
  <si>
    <t xml:space="preserve">         (наименование инвестиционного проекта)</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</si>
  <si>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</si>
  <si>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</si>
  <si>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</si>
  <si>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к приказу Минэнерго России</t>
  </si>
  <si>
    <t>Факт</t>
  </si>
  <si>
    <t>Интернет-адрес площадки</t>
  </si>
  <si>
    <t>Номер процедуры</t>
  </si>
  <si>
    <t>По решению комиссии</t>
  </si>
  <si>
    <t>Номер</t>
  </si>
  <si>
    <t>Дата</t>
  </si>
  <si>
    <t>Наименование органа (должности), принявшего решение</t>
  </si>
  <si>
    <t>Основание для проведения закупки у ЕИ (пункт Положения/Стандарта)</t>
  </si>
  <si>
    <t>Дата подведения итогов конкурентной процедуры 
(число, месяц, год)</t>
  </si>
  <si>
    <t>Дата вскрытия конвертов (число, месяц, год)</t>
  </si>
  <si>
    <t>Дата объявления конкурентной процедуры 
(число, месяц, год)</t>
  </si>
  <si>
    <t>Публикация извещения на ЭТП</t>
  </si>
  <si>
    <t>Количество</t>
  </si>
  <si>
    <t>Филиал/подразделение</t>
  </si>
  <si>
    <t>Примечание</t>
  </si>
  <si>
    <t>Причины невыполнения сроков</t>
  </si>
  <si>
    <t>Дата исполнения поставщиком (подрядчиком, исполнителем) обязательств по договору</t>
  </si>
  <si>
    <t>Дата начала поставки товара, выполнения работ, оказания услуг по договору</t>
  </si>
  <si>
    <t>Планируемая дата начала поставки товара, выполнения работ, оказания услуг по ГКПЗ</t>
  </si>
  <si>
    <t>Дата заключения договора (число, месяц, год)</t>
  </si>
  <si>
    <t>Сведения о разрешении заключении договора у единственного источника</t>
  </si>
  <si>
    <t>Сведения о конкурентной процедуре</t>
  </si>
  <si>
    <t>Объем обязательств (по финансированию с НДС), приходящийся на текущий год по итогам закупки, 
тыс. руб.</t>
  </si>
  <si>
    <t xml:space="preserve"> Цена договора, 
тыс. руб. 
(с НДС)</t>
  </si>
  <si>
    <t>Наименование победителя (единственного квалифицированного участника, единственного источника) закупки</t>
  </si>
  <si>
    <t>Цена победителя (единственного квалифицированного участника) по итоговому протоколу, тыс. руб. (без НДС)</t>
  </si>
  <si>
    <t>Количество переторжек</t>
  </si>
  <si>
    <t>Количество участников, подавших заявки/предложения</t>
  </si>
  <si>
    <t>Количество участников, получивших закупочную документацию</t>
  </si>
  <si>
    <t>Способ закупки</t>
  </si>
  <si>
    <t>Документ, на основании которого определена планируемая (предельная) цена закупки</t>
  </si>
  <si>
    <t>Организатор закупки (юридическое лицо/филиал)</t>
  </si>
  <si>
    <t>Наименование закупаемой продукции</t>
  </si>
  <si>
    <t>Вид закупаемой продукции</t>
  </si>
  <si>
    <t>Ввод объекта в эксплуатацию/окончание работ по проекту
(месяц, год)</t>
  </si>
  <si>
    <t>Вид деятельности</t>
  </si>
  <si>
    <t>№
 п/п</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</si>
  <si>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</si>
  <si>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</si>
  <si>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</si>
  <si>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</si>
  <si>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</si>
  <si>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</si>
  <si>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</si>
  <si>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</si>
  <si>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</si>
  <si>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</si>
  <si>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</si>
  <si>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1</t>
  </si>
  <si>
    <t>Содержание</t>
  </si>
  <si>
    <t>Наименование</t>
  </si>
  <si>
    <t>от «__» _____ 201_ г. №___</t>
  </si>
  <si>
    <t>Приложение  № _____</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</si>
  <si>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</si>
  <si>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</si>
  <si>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</si>
  <si>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</si>
  <si>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</si>
  <si>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</si>
  <si>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</si>
  <si>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</si>
  <si>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</si>
  <si>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</si>
  <si>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</si>
  <si>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</si>
  <si>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</si>
  <si>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</si>
  <si>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</si>
  <si>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</si>
  <si>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</si>
  <si>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</si>
  <si>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</si>
  <si>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</si>
  <si>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</si>
  <si>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</si>
  <si>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</si>
  <si>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</si>
  <si>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</si>
  <si>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</si>
  <si>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</si>
  <si>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</si>
  <si>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</si>
  <si>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</si>
  <si>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</si>
  <si>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</si>
  <si>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</si>
  <si>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</si>
  <si>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</si>
  <si>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</si>
  <si>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</si>
  <si>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</si>
  <si>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рабочее</t>
  </si>
  <si>
    <t>проектное</t>
  </si>
  <si>
    <t>Тип опор (преобладающий вид
прокладки КЛ)</t>
  </si>
  <si>
    <t>Год реконструкции (модернизации)</t>
  </si>
  <si>
    <t>Протяженность по трассе, км</t>
  </si>
  <si>
    <t>км</t>
  </si>
  <si>
    <t>Мвар</t>
  </si>
  <si>
    <t>МВ×А</t>
  </si>
  <si>
    <t>МВт</t>
  </si>
  <si>
    <t>Вывод мощностей из эксплуатации:</t>
  </si>
  <si>
    <t>5.6</t>
  </si>
  <si>
    <t>5.5</t>
  </si>
  <si>
    <t>5.4</t>
  </si>
  <si>
    <t>5.3</t>
  </si>
  <si>
    <t>5.2</t>
  </si>
  <si>
    <t>млн рублей (без НДС)</t>
  </si>
  <si>
    <t>5.1</t>
  </si>
  <si>
    <t>Принятие объектов основных средств к бухгалтерскому учету:</t>
  </si>
  <si>
    <t>4.7</t>
  </si>
  <si>
    <t>кабельных линий электропередачи, км</t>
  </si>
  <si>
    <t>4.6</t>
  </si>
  <si>
    <t>воздушных линий электропередачи в двухцепном исполнении, км</t>
  </si>
  <si>
    <t>4.5</t>
  </si>
  <si>
    <t>воздушных линий электропередачи в одноцепном исполнении, км</t>
  </si>
  <si>
    <t>4.4</t>
  </si>
  <si>
    <t>объектов электросетевого хозяйства, Мвар</t>
  </si>
  <si>
    <t>4.3</t>
  </si>
  <si>
    <t>объектов электросетевого хозяйства, МВ×А</t>
  </si>
  <si>
    <t>4.2</t>
  </si>
  <si>
    <t>объектов электросетевого хозяйства, МВт</t>
  </si>
  <si>
    <t>4.1</t>
  </si>
  <si>
    <t>Ввод объектов (мощностей) в эксплуатацию:</t>
  </si>
  <si>
    <t>3.7</t>
  </si>
  <si>
    <t>3.6</t>
  </si>
  <si>
    <t>3.5</t>
  </si>
  <si>
    <t>3.4</t>
  </si>
  <si>
    <t>3.3</t>
  </si>
  <si>
    <t>3.2</t>
  </si>
  <si>
    <t>объектов электросетевого хозяйства (объектов электроэнергетики), МВт</t>
  </si>
  <si>
    <t>3.1</t>
  </si>
  <si>
    <t xml:space="preserve"> Постановка объектов электросетевого хозяйства под напряжение:</t>
  </si>
  <si>
    <t>прочие затраты</t>
  </si>
  <si>
    <t>2.4</t>
  </si>
  <si>
    <t>оборудование</t>
  </si>
  <si>
    <t>2.3</t>
  </si>
  <si>
    <t>строительные работы, реконструкция, монтаж оборудования</t>
  </si>
  <si>
    <t>2.2</t>
  </si>
  <si>
    <t>проектно-изыскательские работы</t>
  </si>
  <si>
    <t>2.1</t>
  </si>
  <si>
    <t>Освоение капитальных вложений в прогнозных ценах соответствующих лет всего, млн рублей  (без НДС), в том числе:</t>
  </si>
  <si>
    <t>иных источников финансирования</t>
  </si>
  <si>
    <t>1.5</t>
  </si>
  <si>
    <t xml:space="preserve"> платы за технологическое присоединение</t>
  </si>
  <si>
    <t>1.4</t>
  </si>
  <si>
    <t>1.3</t>
  </si>
  <si>
    <t>бюджетов субъектов Российской Федерации</t>
  </si>
  <si>
    <t>1.2</t>
  </si>
  <si>
    <t>федерального бюджета</t>
  </si>
  <si>
    <t>1.1</t>
  </si>
  <si>
    <t>Финансирование капитальных вложений в прогнозных ценах соответствующих лет всего, млн рублей (с НДС), в том числе за счет:</t>
  </si>
  <si>
    <t>Остаток</t>
  </si>
  <si>
    <t>Всего по инвестиционному проекту</t>
  </si>
  <si>
    <t>Наименование показателя и единицы измерения</t>
  </si>
  <si>
    <t>№№</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</si>
  <si>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</si>
  <si>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</si>
  <si>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</si>
  <si>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</si>
  <si>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</si>
  <si>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</si>
  <si>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</si>
  <si>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</si>
  <si>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</si>
  <si>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</si>
  <si>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</si>
  <si>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</si>
  <si>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</si>
  <si>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</si>
  <si>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</si>
  <si>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</si>
  <si>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</si>
  <si>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</si>
  <si>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</si>
  <si>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</si>
  <si>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</si>
  <si>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</si>
  <si>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</si>
  <si>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</si>
  <si>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</si>
  <si>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</si>
  <si>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</si>
  <si>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</si>
  <si>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</si>
  <si>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</si>
  <si>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</si>
  <si>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</si>
  <si>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7.1</t>
  </si>
  <si>
    <t>7.2</t>
  </si>
  <si>
    <t>7.3</t>
  </si>
  <si>
    <t>7.4</t>
  </si>
  <si>
    <t>7.5</t>
  </si>
  <si>
    <t>линий электропередачи, км</t>
  </si>
  <si>
    <t>Принятие нематериальных активов к бухгалтерскому учету, млн рублей (без НДС)</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</si>
  <si>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</si>
  <si>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</si>
  <si>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</si>
  <si>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</si>
  <si>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</si>
  <si>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</si>
  <si>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</si>
  <si>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Планируемая (предельная) цена закупки по ГКПЗ, 
тыс рублей
(без НДС)</t>
  </si>
  <si>
    <r>
      <rPr>
        <b/>
        <sz val="11"/>
        <color theme="1"/>
        <rFont val="Symbol"/>
        <family val="1"/>
        <charset val="2"/>
      </rPr>
      <t>D</t>
    </r>
    <r>
      <rPr>
        <b/>
        <sz val="11"/>
        <color theme="1"/>
        <rFont val="Calibri"/>
        <family val="2"/>
        <charset val="204"/>
        <scheme val="minor"/>
      </rPr>
      <t>Пsaidi</t>
    </r>
  </si>
  <si>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</si>
  <si>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</si>
  <si>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</si>
  <si>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</si>
  <si>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</si>
  <si>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</si>
  <si>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</si>
  <si>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</si>
  <si>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</si>
  <si>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</si>
  <si>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</si>
  <si>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</si>
  <si>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 Показатели экономической эффективности рассчитываются за период от начала реализации проекта до момента истечения 10 лет с даты ввода объекта в эксплуатацию</t>
  </si>
  <si>
    <t xml:space="preserve">     - по проектам, общая стоимость реализации которых составляет 500 млн. рублей и более.</t>
  </si>
  <si>
    <t xml:space="preserve">     - в отношении реконструированных объектов в том случае, если данный объект после реконструкции "создает" новый финансовый поток</t>
  </si>
  <si>
    <t xml:space="preserve">     - в отношении вновь создаваемых объектов, для которых могут применяться расчеты экономической эффективности реализации инвестиционных проектов</t>
  </si>
  <si>
    <t>* Форма заполняется:</t>
  </si>
  <si>
    <t>Дисконтированный срок окупаемости (DBP)</t>
  </si>
  <si>
    <t>Срок окупаемости (PBP)</t>
  </si>
  <si>
    <t>Внутренняя норма доходности (IRR)</t>
  </si>
  <si>
    <t xml:space="preserve">Чистая приведённая стоимость без учета продажи (NPV) </t>
  </si>
  <si>
    <t>Дисконтированный денежный поток нарастающим итогом (PV)</t>
  </si>
  <si>
    <t>Коэффициент дисконтирования</t>
  </si>
  <si>
    <t>Накопленный чистый денежный поток</t>
  </si>
  <si>
    <t>Чистый денежный поток</t>
  </si>
  <si>
    <t>Изменения финансовых обязательств</t>
  </si>
  <si>
    <t>Инвестиции</t>
  </si>
  <si>
    <t>Изменения в рабочем капитале</t>
  </si>
  <si>
    <t>НДС</t>
  </si>
  <si>
    <t>Налог на прибыль</t>
  </si>
  <si>
    <t>Проценты</t>
  </si>
  <si>
    <t>Амортизация</t>
  </si>
  <si>
    <t>Прибыль до вычета расходов по уплате налогов и процентов (EBIT)</t>
  </si>
  <si>
    <t>N + 2</t>
  </si>
  <si>
    <t>N + 1</t>
  </si>
  <si>
    <t>Денежный поток на собственный капитал, руб.</t>
  </si>
  <si>
    <t>Чистая прибыль</t>
  </si>
  <si>
    <t>Прибыль до налогообложения</t>
  </si>
  <si>
    <t>Прибыль до вычета расходов по уплате налогов, процентов, и начисленной амортизации (EBITDA)</t>
  </si>
  <si>
    <t>Налог на имущество (После ввода объекта в эксплуатацию)</t>
  </si>
  <si>
    <t>Прочие расходы при эксплуатации объекта, руб. без НДС</t>
  </si>
  <si>
    <t>Ремонт объекта</t>
  </si>
  <si>
    <t>Операционные расходы</t>
  </si>
  <si>
    <t>Доход</t>
  </si>
  <si>
    <t>Бюджет доходов и расходов, руб.</t>
  </si>
  <si>
    <t>Начисление процентов</t>
  </si>
  <si>
    <t>Погашение основного долга</t>
  </si>
  <si>
    <t>Поступление кредита</t>
  </si>
  <si>
    <t>Основной долг на начало периода</t>
  </si>
  <si>
    <t>Кредит, руб.</t>
  </si>
  <si>
    <t>Доход, руб. без НДС</t>
  </si>
  <si>
    <t>Кумулятивная инфляция</t>
  </si>
  <si>
    <t>Прогноз инфляции</t>
  </si>
  <si>
    <t>Период</t>
  </si>
  <si>
    <t>Средневзвешенная стоимость капитала (WACC)</t>
  </si>
  <si>
    <t>Доля собственных средств</t>
  </si>
  <si>
    <t>Ставка дисконтирования на собственный капитал</t>
  </si>
  <si>
    <t>Доля заемных средств</t>
  </si>
  <si>
    <t>Ставка по кредиту без учета субсидирования</t>
  </si>
  <si>
    <t>Ставка по кредиту</t>
  </si>
  <si>
    <t>Срок кредита</t>
  </si>
  <si>
    <t>Рабочий капитал в % от выручки</t>
  </si>
  <si>
    <t>Прочие расходы, руб. без НДС в месяц</t>
  </si>
  <si>
    <t>Периодичность расходов, лет</t>
  </si>
  <si>
    <t>Возникновение прочих расходов, лет после постройки</t>
  </si>
  <si>
    <t>Периодичность ремонта объекта, лет</t>
  </si>
  <si>
    <t>Первый ремонт объекта, лет после постройки</t>
  </si>
  <si>
    <t>Кол-во объектов, ед.</t>
  </si>
  <si>
    <t>Дисконтированный период окупаемости, лет</t>
  </si>
  <si>
    <t>Срок амортизации, лет</t>
  </si>
  <si>
    <t>Простой период окупаемости, лет</t>
  </si>
  <si>
    <t>Собственный капитал</t>
  </si>
  <si>
    <t>Исходные данные</t>
  </si>
  <si>
    <t>от «__» _____ 2015 г. №___</t>
  </si>
  <si>
    <t>Тип проекта</t>
  </si>
  <si>
    <t>Группа инвестиционных проектов инвестиционной программы</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</si>
  <si>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</si>
  <si>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t>Ti, час</t>
  </si>
  <si>
    <t>Pi, МВт</t>
  </si>
  <si>
    <r>
      <t>Ti</t>
    </r>
    <r>
      <rPr>
        <b/>
        <sz val="11"/>
        <color theme="1"/>
        <rFont val="Calibri"/>
        <family val="2"/>
        <charset val="204"/>
      </rPr>
      <t>·P</t>
    </r>
    <r>
      <rPr>
        <b/>
        <sz val="11"/>
        <color theme="1"/>
        <rFont val="Calibri"/>
        <family val="2"/>
        <charset val="204"/>
        <scheme val="minor"/>
      </rPr>
      <t>i, МВт час</t>
    </r>
  </si>
  <si>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</si>
  <si>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t>
    </r>
    <r>
      <rPr>
        <b/>
        <sz val="11"/>
        <color theme="1"/>
        <rFont val="Calibri"/>
        <family val="2"/>
        <charset val="204"/>
        <scheme val="minor"/>
      </rPr>
      <t>Ni/Nt, час</t>
    </r>
  </si>
  <si>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</si>
  <si>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</si>
  <si>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</si>
  <si>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Всего</t>
  </si>
  <si>
    <t>-</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</si>
  <si>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</si>
  <si>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</si>
  <si>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</si>
  <si>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</si>
  <si>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</si>
  <si>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</si>
  <si>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Наименование объекта</t>
  </si>
  <si>
    <t>Местоположение объекта (субъект РФ, населенный пункт)</t>
  </si>
  <si>
    <t>Вводимая мощность (в том числе прирост)</t>
  </si>
  <si>
    <t>Срок ввода объекта</t>
  </si>
  <si>
    <t>Фактическая стадия реализации проекта на отчётную дату</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</si>
  <si>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</si>
  <si>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</si>
  <si>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</si>
  <si>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</si>
  <si>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</si>
  <si>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</si>
  <si>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</si>
  <si>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</si>
  <si>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</si>
  <si>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</si>
  <si>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</si>
  <si>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</si>
  <si>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</si>
  <si>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</si>
  <si>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</si>
  <si>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</si>
  <si>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</si>
  <si>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</si>
  <si>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</si>
  <si>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</si>
  <si>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</si>
  <si>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</si>
  <si>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</si>
  <si>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</si>
  <si>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</si>
  <si>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</si>
  <si>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</si>
  <si>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</si>
  <si>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</si>
  <si>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</si>
  <si>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</si>
  <si>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</si>
  <si>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</si>
  <si>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</si>
  <si>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</si>
  <si>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</si>
  <si>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</si>
  <si>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</si>
  <si>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Сроки выполнения</t>
  </si>
  <si>
    <t>Предложения по корректирующим мероприятиям по устранению отставания</t>
  </si>
  <si>
    <t>Процент выполнения за отчетный период (%)</t>
  </si>
  <si>
    <t>км ВЛ
 1-цеп</t>
  </si>
  <si>
    <t>км ВЛ
 2-цеп</t>
  </si>
  <si>
    <t>км КЛ</t>
  </si>
  <si>
    <t>средств, полученных от оказания услуг по регулируемым государством ценам (тарифам)</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</si>
  <si>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</si>
  <si>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</si>
  <si>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</si>
  <si>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</si>
  <si>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</si>
  <si>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</si>
  <si>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</si>
  <si>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</si>
  <si>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</si>
  <si>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</si>
  <si>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</si>
  <si>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</si>
  <si>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</si>
  <si>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</si>
  <si>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</si>
  <si>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</si>
  <si>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</si>
  <si>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</si>
  <si>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</si>
  <si>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</si>
  <si>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</si>
  <si>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</si>
  <si>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</si>
  <si>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</si>
  <si>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</si>
  <si>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</si>
  <si>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</si>
  <si>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</si>
  <si>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</si>
  <si>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</si>
  <si>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</si>
  <si>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</si>
  <si>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</si>
  <si>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</si>
  <si>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</si>
  <si>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</si>
  <si>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</si>
  <si>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</si>
  <si>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</si>
  <si>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</si>
  <si>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</si>
  <si>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</si>
  <si>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</si>
  <si>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Итого за год</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</si>
  <si>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</si>
  <si>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</si>
  <si>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</si>
  <si>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</si>
  <si>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</si>
  <si>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</si>
  <si>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</si>
  <si>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</si>
  <si>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</si>
  <si>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</si>
  <si>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</si>
  <si>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Раздел 5. Показатели инвестиционного проекта</t>
  </si>
  <si>
    <t xml:space="preserve">Раздел 6.1. График реализации инвестиционного проекта  </t>
  </si>
  <si>
    <t>Раздел 6.2. Графики реализации инвестиционного проекта</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</si>
  <si>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</si>
  <si>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</si>
  <si>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</si>
  <si>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</si>
  <si>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</si>
  <si>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</si>
  <si>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</si>
  <si>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</si>
  <si>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</si>
  <si>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</si>
  <si>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</si>
  <si>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</si>
  <si>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7. Результаты закупок товаров, работ и услуг, выполненных для целей реализации инвестиционного проекта</t>
  </si>
  <si>
    <t>Раздел 8. Отчет о ходе реализации инвестиционного проекта. Общие сведения о реализации проекта.</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</si>
  <si>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</si>
  <si>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</si>
  <si>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</si>
  <si>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</si>
  <si>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</si>
  <si>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</si>
  <si>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</si>
  <si>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Характеристики объекта электроэнергетики (объекта инвестиционной деятельности), предусмотренного инвестиционным проектом</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</si>
  <si>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</si>
  <si>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Выполнение строительно- монтажных и пусконаладочных работ</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</si>
  <si>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</si>
  <si>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t>от «__» _____ 2016 г. №___</t>
  </si>
  <si>
    <t>Раздел 2. Информация об энергопринимающих уехнологического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</si>
  <si>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ООО ХК "СДС-Энерго"</t>
  </si>
  <si>
    <t>Кемеровская область</t>
  </si>
  <si>
    <t>нет</t>
  </si>
  <si>
    <t>не требуется</t>
  </si>
  <si>
    <t xml:space="preserve">нет </t>
  </si>
  <si>
    <t xml:space="preserve">не требуется </t>
  </si>
  <si>
    <t>ООО Холдинговая компания "СДС-Энерго"</t>
  </si>
  <si>
    <t>Не применимо</t>
  </si>
  <si>
    <t>Общий объем финансирования капитальных вложений по инвестиционному проекту за период реализации инвестиционной программы млн.руб. с НДС</t>
  </si>
  <si>
    <t>Общий объем освоения капитальных вложений по инвестиционному проекту за период реализации инвестиционной программы млн.руб без НДС</t>
  </si>
  <si>
    <t>Цели (указать укрупненные цели в соответствии с приложением)</t>
  </si>
  <si>
    <t>нд</t>
  </si>
  <si>
    <t>Развитие электрической сети</t>
  </si>
  <si>
    <t>Осуществление технологического присоединения к электрическим сетям энергопринимающих устройств потребителя</t>
  </si>
  <si>
    <t>Начальная (предельная) цена закупки по извещению/ уведомлению, 
тыс. руб. 
(без НДС)</t>
  </si>
  <si>
    <t>2 кв. 2019</t>
  </si>
  <si>
    <t>заключение, принятое по результатам ТО</t>
  </si>
  <si>
    <t>Наименования участников, подавших заявки/ предложения (оферты)</t>
  </si>
  <si>
    <t>Цены заявок/ предложений (оферт), 
тыс. руб. 
(без НДС)</t>
  </si>
  <si>
    <t>Наименования участников, заявки/ предложения (оферты) которых были отклонены</t>
  </si>
  <si>
    <t>Цены заявок/ предложений (оферт) после переторжек, тыс. руб. 
(без НДС)</t>
  </si>
  <si>
    <t>заключение, принятое
по результатам ТО</t>
  </si>
  <si>
    <t xml:space="preserve">Диспетчерское наименование трансфорорматор-ной или иной подстанции </t>
  </si>
  <si>
    <t>Вид оборудования</t>
  </si>
  <si>
    <t>Тип оборудования</t>
  </si>
  <si>
    <t>Диспетчерское наименование оборудования</t>
  </si>
  <si>
    <t>Год выпуска</t>
  </si>
  <si>
    <t>Год ввода в эксплуатацию</t>
  </si>
  <si>
    <t>Номинальное напряжение (высшее), кВ</t>
  </si>
  <si>
    <r>
      <t>Номинальная мощность</t>
    </r>
    <r>
      <rPr>
        <b/>
        <sz val="12"/>
        <rFont val="Times New Roman"/>
        <family val="1"/>
        <charset val="204"/>
      </rPr>
      <t>, МВ•А, Мвар</t>
    </r>
  </si>
  <si>
    <t>Год в котором был завершен последний капитальный ремонт</t>
  </si>
  <si>
    <t>начало 1 кв. 2019</t>
  </si>
  <si>
    <t>окончание 3 кв. 2019</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</si>
  <si>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 в том числе показатели энергетической эффективности</t>
  </si>
  <si>
    <t>26</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</si>
  <si>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</si>
  <si>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27</t>
  </si>
  <si>
    <t>Оценка влияния инвестиционного проекта на достижение плановых значений количественных показателей реализации инвестиционной программы</t>
  </si>
  <si>
    <t xml:space="preserve"> - по прочим договорам ООО "СибСтройЭксперт"</t>
  </si>
  <si>
    <r>
      <t xml:space="preserve">    </t>
    </r>
    <r>
      <rPr>
        <sz val="12"/>
        <color theme="1"/>
        <rFont val="Times New Roman"/>
        <family val="1"/>
        <charset val="204"/>
      </rPr>
      <t xml:space="preserve">  (идентификатор инвестиционного проекта)</t>
    </r>
  </si>
  <si>
    <t>3 кв. 2020</t>
  </si>
  <si>
    <t>Технологическое присоединение энергопринимающих устройств потребителей свыше 150 кВт</t>
  </si>
  <si>
    <t>2020 год</t>
  </si>
  <si>
    <t xml:space="preserve">начало </t>
  </si>
  <si>
    <t xml:space="preserve">окончание </t>
  </si>
  <si>
    <t xml:space="preserve"> по состоянию на 01.01.2019 год</t>
  </si>
  <si>
    <t xml:space="preserve">
План</t>
  </si>
  <si>
    <t>Общая стоимость объекта, тыс.руб. без НДС</t>
  </si>
  <si>
    <t>объем заключенного договора в ценах  года с НДС, млн. руб.</t>
  </si>
  <si>
    <t>объем заключенного договора в ценах года с НДС, млн. руб.</t>
  </si>
  <si>
    <t xml:space="preserve"> - по прочим договорам </t>
  </si>
  <si>
    <t>Прочие расходы, тыс.руб. без НДС на объект</t>
  </si>
  <si>
    <t>Затраты на ремонт объекта, тыс. руб. без НДС</t>
  </si>
  <si>
    <t>Прочие расходы при эксплуатации объекта, тыс. руб. без НДС</t>
  </si>
  <si>
    <t>Остаточная стоимость объекта</t>
  </si>
  <si>
    <t>Строительство новых объектов электросетевого хозяйства в целях осуществления технологического присоединения</t>
  </si>
  <si>
    <t>2021 год</t>
  </si>
  <si>
    <t>Кемеровская область,
г. Прокопьевск</t>
  </si>
  <si>
    <t>г. Прокопьевск</t>
  </si>
  <si>
    <t>400 кВт</t>
  </si>
  <si>
    <t>технологическое присоединение</t>
  </si>
  <si>
    <t>локальный сметный расчет</t>
  </si>
  <si>
    <t>Закупка у единственного поставщика (исполнителя, подрядчика)</t>
  </si>
  <si>
    <t>договорами</t>
  </si>
  <si>
    <t>Год раскрытия информации: 2023 год</t>
  </si>
  <si>
    <t>N_1.1.1.3.7</t>
  </si>
  <si>
    <t>Строительство ЛЭП 6 кВ от опоры ЛЭП 6 кВ ф.6-18-Н ПС 110/6 кВ №37
 (ПИР, СМР - 2023 г.)</t>
  </si>
  <si>
    <t>Предложение по корректировке</t>
  </si>
  <si>
    <t>ПИР, СМР - 2023 г.</t>
  </si>
  <si>
    <r>
      <t xml:space="preserve">Год раскрытия информации: </t>
    </r>
    <r>
      <rPr>
        <b/>
        <u/>
        <sz val="12"/>
        <rFont val="Times New Roman"/>
        <family val="1"/>
        <charset val="204"/>
      </rPr>
      <t xml:space="preserve">2023 </t>
    </r>
    <r>
      <rPr>
        <b/>
        <sz val="12"/>
        <rFont val="Times New Roman"/>
        <family val="1"/>
        <charset val="204"/>
      </rPr>
      <t>год</t>
    </r>
  </si>
  <si>
    <t>Количественный показатель: показатель увеличения протяженности линий электропередачи в рамках осуществления технологического присоединения к электрическим сетям,   ∆L6тп_лэп=0,1 км</t>
  </si>
  <si>
    <t>1. Количественный показатель: показатель увеличения протяженности линий электропередачи в рамках осуществления технологического присоединения к электрическим сетям,   ∆L6тп_лэп=0,1км                                                           2. Показатель энергетической эффективности: не требуется</t>
  </si>
  <si>
    <t>№60-ТП/2022 от 11.11.2022 с ООО "Реал Мебель"</t>
  </si>
  <si>
    <t>В процессе исполнения</t>
  </si>
  <si>
    <t>ЛЭП 6 кВ от опоры ЛЭП 6 кВ ф.6-18-Н ПС 110/6 кВ №37</t>
  </si>
  <si>
    <t>ф.6-18-Н ПС 110/6 кВ №37</t>
  </si>
  <si>
    <t>Проектирование и строительство ЛЭП 6 кВ от опоры ЛЭП 6 кВ ф.6-18-Н ПС 110/6 кВ №37 до ЗУ заявителя</t>
  </si>
  <si>
    <t>Одноцепная ВЛ 6 кВ на железобетонных анкерно-угловых опорах</t>
  </si>
  <si>
    <t>Строительство ЛЭП 6 кВ от опоры ЛЭП 6 кВ ф.6-18-Н ПС 110/6 кВ №37</t>
  </si>
  <si>
    <t>Договор об осуществлении технологического присоединения №60-ТП/2022 от 11.11.2022 с ООО "Реал Мебель"</t>
  </si>
  <si>
    <t>0,461 млн.руб. с НДС; 0,384 млн.руб. без НДС</t>
  </si>
  <si>
    <t>начало 4 кв. 2022</t>
  </si>
  <si>
    <t>окончание 3 кв. 2023</t>
  </si>
  <si>
    <t>4 кв. 2022</t>
  </si>
  <si>
    <t>1 кв. 2023</t>
  </si>
  <si>
    <t>2 кв. 2023</t>
  </si>
  <si>
    <t>3 кв. 2023</t>
  </si>
  <si>
    <t xml:space="preserve">Факт 2019 года </t>
  </si>
  <si>
    <t>Год 2022 год</t>
  </si>
  <si>
    <t>Год 2023 год</t>
  </si>
  <si>
    <t>Итого за период реализации инвестиционной программы</t>
  </si>
  <si>
    <t xml:space="preserve">Факт 
</t>
  </si>
  <si>
    <t>по состоянию на 01.01.2023</t>
  </si>
  <si>
    <t>3 квартал</t>
  </si>
  <si>
    <t>14.1</t>
  </si>
  <si>
    <t>14.2</t>
  </si>
  <si>
    <t>15.1</t>
  </si>
  <si>
    <t>15.2</t>
  </si>
  <si>
    <r>
      <t>Другое</t>
    </r>
    <r>
      <rPr>
        <vertAlign val="superscript"/>
        <sz val="12"/>
        <color indexed="8"/>
        <rFont val="Times New Roman"/>
        <family val="1"/>
        <charset val="204"/>
      </rPr>
      <t>3)</t>
    </r>
  </si>
  <si>
    <r>
      <t>другое</t>
    </r>
    <r>
      <rPr>
        <vertAlign val="superscript"/>
        <sz val="12"/>
        <color indexed="8"/>
        <rFont val="Times New Roman"/>
        <family val="1"/>
        <charset val="204"/>
      </rPr>
      <t>3)</t>
    </r>
  </si>
  <si>
    <t>1 квартал</t>
  </si>
  <si>
    <t>Выполнение комплекса строительно-монтажных и пусконаладочных работ по Строительству ЛЭП 6 кВ от опоры ЛЭП 6 кВ ф.6-18-Н ПС 110/6 кВ №37</t>
  </si>
  <si>
    <t>ИТОГО:</t>
  </si>
  <si>
    <t>Кемеровская обл., г. Прокопьевск</t>
  </si>
  <si>
    <t>2023 год</t>
  </si>
  <si>
    <t xml:space="preserve"> - по договорам подряда:</t>
  </si>
  <si>
    <t xml:space="preserve"> - по прочим договорам :</t>
  </si>
  <si>
    <t>объем заключенного договора в ценах 2023 года с НДС, млн. руб.</t>
  </si>
  <si>
    <t>объем заключенного договора в ценах  2023 года с НДС, млн. руб.</t>
  </si>
  <si>
    <t>Сметная стоимость проекта в ценах 2023 года с НДС, млн. руб.</t>
  </si>
  <si>
    <t>отпайка от ЛЭП 6 кВ ф.6-18-Н</t>
  </si>
  <si>
    <t>СИП 3 1*70</t>
  </si>
  <si>
    <t>ж/б</t>
  </si>
  <si>
    <t xml:space="preserve">
Монтаж провода на СИП 3 1*70-20 - 0,3 км,установкаж/б стоек СВ110-5 - 4 шт,  установка линейных разъединителей РЛК 10/630 - 1 шт, установка длинноискровых разрядников РМК-20 - 2 шт, установка изоляторов ЛК 70/10 - 12 шт, установка изоляторов ШФ-20Г1 - 12 шт., ПКУ-6 - 1 шт.
</t>
  </si>
  <si>
    <t>N + 3</t>
  </si>
  <si>
    <t>N + 4</t>
  </si>
  <si>
    <t>N +5</t>
  </si>
  <si>
    <t>N + 6</t>
  </si>
  <si>
    <t>N + 7</t>
  </si>
  <si>
    <t>N + 8</t>
  </si>
  <si>
    <t>N + 9</t>
  </si>
  <si>
    <t>N +10</t>
  </si>
  <si>
    <t>N + 11</t>
  </si>
  <si>
    <t>N + 12</t>
  </si>
  <si>
    <t>N + 13</t>
  </si>
  <si>
    <t>N + 14</t>
  </si>
  <si>
    <t>N + 15</t>
  </si>
  <si>
    <t>всего за период реализации</t>
  </si>
  <si>
    <t>Значение, 
тыс. руб. 
без НДС</t>
  </si>
  <si>
    <t>Общая стоимость объекта:</t>
  </si>
  <si>
    <t>в т.ч.:</t>
  </si>
  <si>
    <t>Проектные работы</t>
  </si>
  <si>
    <t>СМР</t>
  </si>
  <si>
    <t>Прочие работы</t>
  </si>
  <si>
    <t>ФОТ</t>
  </si>
  <si>
    <t>Стоимость реализации инвестиционного проекта по годам:</t>
  </si>
  <si>
    <t xml:space="preserve">1 й год </t>
  </si>
  <si>
    <t>2 й год</t>
  </si>
  <si>
    <t>3 й год</t>
  </si>
  <si>
    <t>4 й год</t>
  </si>
  <si>
    <t>Количество у.е. по объекту до реализаии инвестиционного проекта</t>
  </si>
  <si>
    <t>Стоимость содержания объекта рассчитанная по количеству у.е. до реализации инвестиционного проекта</t>
  </si>
  <si>
    <t>Количество у.е. по объекту после реализаии инвестиционного проекта</t>
  </si>
  <si>
    <t>Стоимость содержания объекта рассчитанная по количеству у.е. после реализации инвестиционного проекта</t>
  </si>
  <si>
    <t>Выручка до реализации инвестиционного проекта:</t>
  </si>
  <si>
    <t>ГОД N-1</t>
  </si>
  <si>
    <t>Амортизация в месяц</t>
  </si>
  <si>
    <t>Налог на имущество</t>
  </si>
  <si>
    <t>Аренда земли</t>
  </si>
  <si>
    <t>Рентабельность</t>
  </si>
  <si>
    <t>Арендная плата в месяц</t>
  </si>
  <si>
    <t>ГОД N-2</t>
  </si>
  <si>
    <t>ГОД N-3</t>
  </si>
  <si>
    <t>Стоимость содержания объекта после реализации инвестиционного проекта</t>
  </si>
  <si>
    <t>Плата за землю</t>
  </si>
  <si>
    <t>Итого затрат в месяц</t>
  </si>
  <si>
    <t>Стоимость прочих расходов до реализации инвестиционного проекта:</t>
  </si>
  <si>
    <t>Оплата услуг ОАО "ФСК ЕЭС"</t>
  </si>
  <si>
    <t>Электроэнергия на технологические нужды (потери)</t>
  </si>
  <si>
    <t>Стоимость прочих расходов после реализации инвестиционного проекта:</t>
  </si>
  <si>
    <t>Оплата услуг сетевым компаниям (МРСК)</t>
  </si>
  <si>
    <t>Выручка от реализации инвестиционного проекта:</t>
  </si>
  <si>
    <t>Технико-экономическое обоснование:</t>
  </si>
  <si>
    <t>Плановый годовой экономический эффект:</t>
  </si>
  <si>
    <t>Плановые дополнительные расходы после реализации инвестиционного проекта:</t>
  </si>
  <si>
    <t>Чистая приведённая стоимость (NPV) через 10 лет после ввода объекта в эксплуатацию, тыс.руб.</t>
  </si>
  <si>
    <t xml:space="preserve"> ООО ХК "СДС-Энерго"</t>
  </si>
  <si>
    <t>ДОКУМЕНТ ПОДПИСАН ЭЛЕКТРОННОЙ ПОДПИСЬЮ</t>
  </si>
  <si>
    <t>ПОДЛИННОСТЬ ДОКУМЕНТА ПОДТВЕРЖДЕНА.</t>
  </si>
  <si>
    <t>ПРОВЕРЕНО В ПРОГРАММЕ КРИПТОАРМ.</t>
  </si>
  <si>
    <t>Подпись</t>
  </si>
  <si>
    <t>Общий статус подписи</t>
  </si>
  <si>
    <t>Подпись верна</t>
  </si>
  <si>
    <t>Владелец</t>
  </si>
  <si>
    <t>ООО ХК "СДС - ЭНЕРГО", Чупахин, Евгений Валентинович, RU, 42 Кемеровская область - Кузбасс, Кемерово, ПР-КТ ОКТЯБРЬСКИЙ, ДОМ 53/2, ОФ 401, ООО ХК "СДС - ЭНЕРГО", Генеральный Директор, 1064250010241, 04613114514, 420519249628, g.soloviova@energo.hcsds.ru, 4250003450-420501001-004613114514, 4250003450</t>
  </si>
  <si>
    <t>Издатель</t>
  </si>
  <si>
    <t>АО "ПФ "СКБ КОНТУР", АО "ПФ "СКБ КОНТУР", Удостоверяющий центр, улица Народной воли, строение 19А, Екатеринбург, 66 Свердловская область, RU, 006663003127, 1026605606620, ca@skbkontur.ru</t>
  </si>
  <si>
    <t>Серийный номер</t>
  </si>
  <si>
    <t>03DA97290008AEB9B547D52B3B7EEDD469</t>
  </si>
  <si>
    <t>Сертификат действителен с</t>
  </si>
  <si>
    <t>24.12.2021 09:26:27 UTC+07</t>
  </si>
  <si>
    <t>Сертификат действителен до</t>
  </si>
  <si>
    <t>24.03.2023 09:18:53 UTC+07</t>
  </si>
  <si>
    <t>Дата и время создания ЭП</t>
  </si>
  <si>
    <t>28.02.2023 08:53:22 UTC+07</t>
  </si>
  <si>
    <t>Чупахин, Евгений Валентинович, ГЕНЕРАЛЬНЫЙ ДИРЕКТОР, ООО ХК "СДС - ЭНЕРГО", ООО ХК "СДС - ЭНЕРГО", пр-кт Октябрьский, 53/2, оф 401, г. Кемерово, 42 Кемеровская Область - Кузбасс, RU, 420519249628, 1064250010241, 04613114514, 4250003450</t>
  </si>
  <si>
    <t>Федеральная налоговая служба, Федеральная налоговая служба, ул. Неглинная, д. 23, г. Москва, 77 Москва, RU, 1047707030513, uc@tax.gov.ru, 7707329152</t>
  </si>
  <si>
    <t>01740C4700A3AFC0B64D8218DDE29A4DF6</t>
  </si>
  <si>
    <t>08.02.2023 11:08:41 UTC+07</t>
  </si>
  <si>
    <t>08.05.2024 11:18:41 UTC+07</t>
  </si>
  <si>
    <t>27.06.2023 13:19:26 UTC+07</t>
  </si>
  <si>
    <t>29.06.2023 13:22:48 UTC+07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</si>
</sst>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р_._-;\-* #,##0.00_р_._-;_-* &quot;-&quot;??_р_._-;_-@_-"/>
    <numFmt numFmtId="165" formatCode="#,##0_ ;\-#,##0\ "/>
    <numFmt numFmtId="166" formatCode="_-* #,##0.00\ _р_._-;\-* #,##0.00\ _р_._-;_-* &quot;-&quot;??\ _р_._-;_-@_-"/>
    <numFmt numFmtId="167" formatCode="0.000"/>
    <numFmt numFmtId="168" formatCode="#,##0.000"/>
    <numFmt numFmtId="169" formatCode="#,##0.00000"/>
    <numFmt numFmtId="170" formatCode="#,##0.0"/>
    <numFmt numFmtId="171" formatCode="0.00000"/>
    <numFmt numFmtId="172" formatCode="0.0"/>
  </numFmts>
  <fonts count="75"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2"/>
      <name val="Arial"/>
      <family val="2"/>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sz val="8"/>
      <color theme="1"/>
      <name val="Times New Roman"/>
      <family val="1"/>
      <charset val="204"/>
    </font>
    <font>
      <sz val="8"/>
      <name val="Times New Roman"/>
      <family val="1"/>
      <charset val="204"/>
    </font>
    <font>
      <b/>
      <sz val="11"/>
      <color theme="1"/>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
      <b/>
      <sz val="12"/>
      <color rgb="FF000000"/>
      <name val="Times New Roman"/>
      <family val="1"/>
      <charset val="204"/>
    </font>
    <font>
      <sz val="10"/>
      <name val="Arial Cyr"/>
      <charset val="204"/>
    </font>
    <font>
      <sz val="10"/>
      <name val="Times New Roman"/>
      <family val="1"/>
      <charset val="204"/>
    </font>
    <font>
      <sz val="10"/>
      <color indexed="9"/>
      <name val="Times New Roman"/>
      <family val="1"/>
      <charset val="204"/>
    </font>
    <font>
      <sz val="12"/>
      <color rgb="FF000000"/>
      <name val="Times New Roman"/>
      <family val="1"/>
      <charset val="204"/>
    </font>
    <font>
      <b/>
      <sz val="14"/>
      <name val="Times New Roman"/>
      <family val="1"/>
      <charset val="204"/>
    </font>
    <font>
      <u/>
      <sz val="12"/>
      <name val="Times New Roman"/>
      <family val="1"/>
      <charset val="204"/>
    </font>
    <font>
      <b/>
      <sz val="8"/>
      <color theme="1"/>
      <name val="Times New Roman"/>
      <family val="1"/>
      <charset val="204"/>
    </font>
    <font>
      <b/>
      <sz val="11"/>
      <color theme="1"/>
      <name val="Calibri"/>
      <family val="2"/>
      <charset val="204"/>
    </font>
    <font>
      <b/>
      <sz val="11"/>
      <color theme="1"/>
      <name val="Symbol"/>
      <family val="1"/>
      <charset val="2"/>
    </font>
    <font>
      <b/>
      <vertAlign val="superscript"/>
      <sz val="11"/>
      <color theme="1"/>
      <name val="Calibri"/>
      <family val="2"/>
      <charset val="204"/>
      <scheme val="minor"/>
    </font>
    <font>
      <sz val="9"/>
      <name val="Times New Roman"/>
      <family val="1"/>
      <charset val="204"/>
    </font>
    <font>
      <sz val="7"/>
      <name val="Times New Roman"/>
      <family val="1"/>
      <charset val="204"/>
    </font>
    <font>
      <b/>
      <sz val="9"/>
      <name val="Times New Roman"/>
      <family val="1"/>
      <charset val="204"/>
    </font>
    <font>
      <sz val="9"/>
      <color theme="1"/>
      <name val="Calibri"/>
      <family val="2"/>
      <charset val="204"/>
      <scheme val="minor"/>
    </font>
    <font>
      <sz val="10"/>
      <color rgb="FF000000"/>
      <name val="Times New Roman"/>
      <family val="1"/>
      <charset val="204"/>
    </font>
    <font>
      <sz val="10"/>
      <name val="Helv"/>
    </font>
    <font>
      <sz val="8"/>
      <color theme="1"/>
      <name val="Arial"/>
      <family val="2"/>
      <charset val="204"/>
    </font>
    <font>
      <sz val="8"/>
      <color theme="1"/>
      <name val="Calibri"/>
      <family val="2"/>
      <charset val="204"/>
      <scheme val="minor"/>
    </font>
    <font>
      <sz val="10"/>
      <color theme="1"/>
      <name val="Times New Roman"/>
      <family val="1"/>
      <charset val="204"/>
    </font>
    <font>
      <i/>
      <sz val="12"/>
      <color rgb="FF0070C0"/>
      <name val="Arial"/>
      <family val="2"/>
      <charset val="204"/>
    </font>
    <font>
      <b/>
      <u/>
      <sz val="12"/>
      <name val="Times New Roman"/>
      <family val="1"/>
      <charset val="204"/>
    </font>
    <font>
      <vertAlign val="superscript"/>
      <sz val="12"/>
      <color indexed="8"/>
      <name val="Times New Roman"/>
      <family val="1"/>
      <charset val="204"/>
    </font>
    <font>
      <sz val="11"/>
      <color rgb="FFFF0000"/>
      <name val="Calibri"/>
      <family val="2"/>
      <charset val="204"/>
      <scheme val="minor"/>
    </font>
    <font>
      <sz val="9"/>
      <color theme="0"/>
      <name val="Times New Roman"/>
      <family val="1"/>
      <charset val="204"/>
    </font>
    <font>
      <i/>
      <sz val="10"/>
      <color rgb="FF0070C0"/>
      <name val="Calibri"/>
      <family val="2"/>
      <charset val="204"/>
      <scheme val="minor"/>
    </font>
    <font>
      <i/>
      <u/>
      <sz val="10"/>
      <color rgb="FF0070C0"/>
      <name val="Calibri"/>
      <family val="2"/>
      <charset val="204"/>
      <scheme val="minor"/>
    </font>
    <font>
      <i/>
      <sz val="9"/>
      <color rgb="FF0070C0"/>
      <name val="Times New Roman"/>
      <family val="1"/>
      <charset val="204"/>
    </font>
    <font>
      <i/>
      <sz val="11"/>
      <color rgb="FF0070C0"/>
      <name val="Calibri"/>
      <family val="2"/>
      <charset val="204"/>
      <scheme val="minor"/>
    </font>
    <font>
      <sz val="9"/>
      <color rgb="FF0070C0"/>
      <name val="Times New Roman"/>
      <family val="1"/>
      <charset val="204"/>
    </font>
    <font>
      <i/>
      <sz val="11"/>
      <color rgb="FFFF0000"/>
      <name val="Calibri"/>
      <family val="2"/>
      <charset val="204"/>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7">
    <xf numFmtId="0" fontId="0" fillId="0" borderId="0"/>
    <xf numFmtId="0" fontId="3" fillId="0" borderId="0"/>
    <xf numFmtId="0" fontId="11" fillId="0" borderId="0"/>
    <xf numFmtId="0" fontId="14"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0" borderId="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9" fillId="7" borderId="11" applyNumberFormat="0" applyAlignment="0" applyProtection="0"/>
    <xf numFmtId="0" fontId="20" fillId="20" borderId="12" applyNumberFormat="0" applyAlignment="0" applyProtection="0"/>
    <xf numFmtId="0" fontId="21" fillId="20" borderId="11"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21" borderId="17" applyNumberFormat="0" applyAlignment="0" applyProtection="0"/>
    <xf numFmtId="0" fontId="27" fillId="0" borderId="0" applyNumberFormat="0" applyFill="0" applyBorder="0" applyAlignment="0" applyProtection="0"/>
    <xf numFmtId="0" fontId="28" fillId="22" borderId="0" applyNumberFormat="0" applyBorder="0" applyAlignment="0" applyProtection="0"/>
    <xf numFmtId="0" fontId="29" fillId="0" borderId="0"/>
    <xf numFmtId="0" fontId="11" fillId="0" borderId="0"/>
    <xf numFmtId="0" fontId="29" fillId="0" borderId="0"/>
    <xf numFmtId="0" fontId="30" fillId="0" borderId="0"/>
    <xf numFmtId="0" fontId="11" fillId="0" borderId="0"/>
    <xf numFmtId="0" fontId="30"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31" fillId="3" borderId="0" applyNumberFormat="0" applyBorder="0" applyAlignment="0" applyProtection="0"/>
    <xf numFmtId="0" fontId="32" fillId="0" borderId="0" applyNumberFormat="0" applyFill="0" applyBorder="0" applyAlignment="0" applyProtection="0"/>
    <xf numFmtId="0" fontId="16" fillId="23" borderId="18" applyNumberFormat="0" applyFont="0" applyAlignment="0" applyProtection="0"/>
    <xf numFmtId="0" fontId="33" fillId="0" borderId="19" applyNumberFormat="0" applyFill="0" applyAlignment="0" applyProtection="0"/>
    <xf numFmtId="0" fontId="34" fillId="0" borderId="0" applyNumberFormat="0" applyFill="0" applyBorder="0" applyAlignment="0" applyProtection="0"/>
    <xf numFmtId="164" fontId="1" fillId="0" borderId="0" applyFont="0" applyFill="0" applyBorder="0" applyAlignment="0" applyProtection="0"/>
    <xf numFmtId="165" fontId="29" fillId="0" borderId="0" applyFont="0" applyFill="0" applyBorder="0" applyAlignment="0" applyProtection="0"/>
    <xf numFmtId="166" fontId="1" fillId="0" borderId="0" applyFont="0" applyFill="0" applyBorder="0" applyAlignment="0" applyProtection="0"/>
    <xf numFmtId="0" fontId="35" fillId="4" borderId="0" applyNumberFormat="0" applyBorder="0" applyAlignment="0" applyProtection="0"/>
    <xf numFmtId="0" fontId="45" fillId="0" borderId="0"/>
    <xf numFmtId="0" fontId="11" fillId="0" borderId="0"/>
    <xf numFmtId="9" fontId="29" fillId="0" borderId="0" applyFont="0" applyFill="0" applyBorder="0" applyAlignment="0" applyProtection="0"/>
    <xf numFmtId="9" fontId="11" fillId="0" borderId="0" applyFont="0" applyFill="0" applyBorder="0" applyAlignment="0" applyProtection="0"/>
    <xf numFmtId="0" fontId="60" fillId="0" borderId="0"/>
  </cellStyleXfs>
  <cellXfs count="539">
    <xf numFmtId="0" fontId="0" fillId="0" borderId="0" xfId="0"/>
    <xf numFmtId="0" fontId="3" fillId="0" borderId="0" xfId="1"/>
    <xf numFmtId="0" fontId="3" fillId="0" borderId="1" xfId="1" applyBorder="1"/>
    <xf numFmtId="0" fontId="6" fillId="0" borderId="0" xfId="1" applyFont="1"/>
    <xf numFmtId="0" fontId="4" fillId="0" borderId="0" xfId="1" applyFont="1" applyAlignment="1">
      <alignment horizontal="center" vertical="center"/>
    </xf>
    <xf numFmtId="0" fontId="4" fillId="0" borderId="1" xfId="1" applyFont="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15" fillId="0" borderId="0" xfId="1" applyFont="1"/>
    <xf numFmtId="0" fontId="36" fillId="0" borderId="0" xfId="49" applyFont="1"/>
    <xf numFmtId="0" fontId="37" fillId="0" borderId="0" xfId="49" applyFont="1"/>
    <xf numFmtId="0" fontId="37" fillId="0" borderId="1" xfId="49" applyFont="1" applyBorder="1" applyAlignment="1">
      <alignment horizontal="center" vertical="center"/>
    </xf>
    <xf numFmtId="0" fontId="36" fillId="0" borderId="0" xfId="49" applyFont="1" applyFill="1"/>
    <xf numFmtId="0" fontId="3" fillId="0" borderId="0" xfId="1" applyBorder="1"/>
    <xf numFmtId="49" fontId="7" fillId="0" borderId="1" xfId="1" applyNumberFormat="1" applyFont="1" applyFill="1" applyBorder="1" applyAlignment="1">
      <alignment vertical="center"/>
    </xf>
    <xf numFmtId="0" fontId="6" fillId="0" borderId="0" xfId="1" applyFont="1" applyBorder="1"/>
    <xf numFmtId="0" fontId="4" fillId="0" borderId="0" xfId="1" applyFont="1" applyBorder="1" applyAlignment="1">
      <alignment horizontal="center" vertical="center"/>
    </xf>
    <xf numFmtId="0" fontId="11" fillId="0" borderId="4" xfId="2" applyFont="1" applyFill="1" applyBorder="1" applyAlignment="1">
      <alignment vertical="center" wrapText="1"/>
    </xf>
    <xf numFmtId="0" fontId="7" fillId="0" borderId="4" xfId="1" applyFont="1" applyFill="1" applyBorder="1" applyAlignment="1">
      <alignment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12" fillId="0" borderId="0" xfId="2" applyFont="1" applyAlignment="1">
      <alignment horizontal="right" vertical="center"/>
    </xf>
    <xf numFmtId="0" fontId="40" fillId="0" borderId="1" xfId="1" applyFont="1" applyBorder="1" applyAlignment="1">
      <alignment horizontal="center" vertical="center" wrapText="1"/>
    </xf>
    <xf numFmtId="0" fontId="39" fillId="0" borderId="1" xfId="2" applyFont="1" applyFill="1" applyBorder="1" applyAlignment="1">
      <alignment horizontal="center" vertical="center" wrapText="1"/>
    </xf>
    <xf numFmtId="0" fontId="11" fillId="0" borderId="0" xfId="2" applyFont="1" applyFill="1" applyAlignment="1">
      <alignment horizontal="right"/>
    </xf>
    <xf numFmtId="49" fontId="7" fillId="0" borderId="1" xfId="1" applyNumberFormat="1" applyFont="1" applyBorder="1" applyAlignment="1">
      <alignment vertical="center"/>
    </xf>
    <xf numFmtId="0" fontId="40" fillId="0" borderId="4" xfId="1" applyFont="1" applyBorder="1" applyAlignment="1">
      <alignment horizontal="center" vertical="center" wrapText="1"/>
    </xf>
    <xf numFmtId="49" fontId="7" fillId="0" borderId="4" xfId="1" applyNumberFormat="1" applyFont="1" applyBorder="1" applyAlignment="1">
      <alignment vertical="center"/>
    </xf>
    <xf numFmtId="0" fontId="5" fillId="0" borderId="1" xfId="1" applyFont="1" applyBorder="1" applyAlignment="1">
      <alignment horizontal="center" vertical="center"/>
    </xf>
    <xf numFmtId="0" fontId="40" fillId="0" borderId="1" xfId="1" applyFont="1" applyBorder="1" applyAlignment="1">
      <alignment horizontal="center" vertical="center"/>
    </xf>
    <xf numFmtId="0" fontId="11" fillId="0" borderId="1" xfId="2" applyFont="1" applyFill="1" applyBorder="1" applyAlignment="1">
      <alignment horizontal="left" vertical="center" wrapText="1"/>
    </xf>
    <xf numFmtId="0" fontId="11" fillId="0" borderId="0" xfId="62" applyFont="1" applyAlignment="1">
      <alignment horizontal="left"/>
    </xf>
    <xf numFmtId="0" fontId="11" fillId="0" borderId="0" xfId="62" applyFont="1" applyBorder="1" applyAlignment="1">
      <alignment horizontal="left"/>
    </xf>
    <xf numFmtId="0" fontId="46" fillId="0" borderId="0" xfId="62" applyFont="1" applyAlignment="1">
      <alignment horizontal="left"/>
    </xf>
    <xf numFmtId="0" fontId="47" fillId="0" borderId="0" xfId="62" applyFont="1" applyAlignment="1">
      <alignment horizontal="left"/>
    </xf>
    <xf numFmtId="0" fontId="11" fillId="0" borderId="0" xfId="62" applyFont="1" applyAlignment="1">
      <alignment horizontal="left" vertical="center"/>
    </xf>
    <xf numFmtId="0" fontId="11" fillId="0" borderId="0" xfId="2" applyFont="1" applyFill="1"/>
    <xf numFmtId="0" fontId="11" fillId="0" borderId="0" xfId="2" applyFont="1" applyFill="1" applyBorder="1" applyAlignment="1"/>
    <xf numFmtId="0" fontId="11" fillId="0" borderId="0" xfId="2" applyFont="1" applyFill="1" applyBorder="1"/>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48" fillId="0" borderId="1" xfId="45"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48" fillId="0" borderId="2" xfId="45" applyFont="1" applyFill="1" applyBorder="1" applyAlignment="1">
      <alignment horizontal="left" vertical="center" wrapText="1"/>
    </xf>
    <xf numFmtId="0" fontId="43" fillId="0" borderId="1" xfId="2" applyFont="1" applyFill="1" applyBorder="1" applyAlignment="1">
      <alignment horizontal="left" vertical="center" wrapText="1"/>
    </xf>
    <xf numFmtId="49" fontId="43" fillId="0" borderId="1" xfId="2" applyNumberFormat="1" applyFont="1" applyFill="1" applyBorder="1" applyAlignment="1">
      <alignment horizontal="center" vertical="center" wrapText="1"/>
    </xf>
    <xf numFmtId="0" fontId="11" fillId="0" borderId="6" xfId="2" applyFont="1" applyFill="1" applyBorder="1" applyAlignment="1">
      <alignment horizontal="left" vertical="center" wrapText="1"/>
    </xf>
    <xf numFmtId="0" fontId="49" fillId="0" borderId="0" xfId="2" applyFont="1" applyFill="1" applyAlignment="1"/>
    <xf numFmtId="0" fontId="11" fillId="0" borderId="1" xfId="2" applyFont="1" applyFill="1" applyBorder="1"/>
    <xf numFmtId="0" fontId="43" fillId="0" borderId="1" xfId="2" applyNumberFormat="1" applyFont="1" applyFill="1" applyBorder="1" applyAlignment="1">
      <alignment horizontal="center" vertical="top" wrapText="1"/>
    </xf>
    <xf numFmtId="0" fontId="44" fillId="0" borderId="1" xfId="45"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3" fillId="0" borderId="1" xfId="62" applyFont="1" applyBorder="1" applyAlignment="1">
      <alignment horizontal="center" vertical="center" wrapText="1"/>
    </xf>
    <xf numFmtId="0" fontId="43" fillId="0" borderId="2" xfId="62" applyFont="1" applyBorder="1" applyAlignment="1">
      <alignment horizontal="center" vertical="center" wrapText="1"/>
    </xf>
    <xf numFmtId="49" fontId="11" fillId="0" borderId="0" xfId="62" applyNumberFormat="1" applyFont="1" applyBorder="1" applyAlignment="1">
      <alignment horizontal="left" vertical="center" wrapText="1"/>
    </xf>
    <xf numFmtId="0" fontId="11" fillId="0" borderId="0" xfId="62" applyFont="1" applyBorder="1" applyAlignment="1">
      <alignment horizontal="left" vertical="center" wrapText="1"/>
    </xf>
    <xf numFmtId="0" fontId="46" fillId="0" borderId="0" xfId="62" applyFont="1" applyBorder="1" applyAlignment="1">
      <alignment horizontal="left"/>
    </xf>
    <xf numFmtId="0" fontId="43" fillId="0" borderId="1" xfId="62" applyFont="1" applyBorder="1" applyAlignment="1">
      <alignment horizontal="center" vertical="top"/>
    </xf>
    <xf numFmtId="0" fontId="2" fillId="0" borderId="10" xfId="0" applyFont="1" applyBorder="1" applyAlignment="1">
      <alignment horizontal="center" vertical="center"/>
    </xf>
    <xf numFmtId="0" fontId="2" fillId="0" borderId="0" xfId="0" applyFont="1"/>
    <xf numFmtId="0" fontId="2" fillId="0" borderId="10" xfId="0" applyFont="1" applyFill="1" applyBorder="1" applyAlignment="1">
      <alignment horizontal="center" vertical="center" wrapText="1"/>
    </xf>
    <xf numFmtId="0" fontId="1" fillId="0" borderId="0" xfId="50"/>
    <xf numFmtId="0" fontId="38" fillId="0" borderId="0" xfId="50" applyFont="1"/>
    <xf numFmtId="0" fontId="55" fillId="0" borderId="0" xfId="50" applyFont="1"/>
    <xf numFmtId="49" fontId="56" fillId="0" borderId="0" xfId="50" applyNumberFormat="1" applyFont="1"/>
    <xf numFmtId="49" fontId="56" fillId="0" borderId="0" xfId="50" applyNumberFormat="1" applyFont="1" applyAlignment="1">
      <alignment vertical="center"/>
    </xf>
    <xf numFmtId="0" fontId="1" fillId="0" borderId="0" xfId="50" applyAlignment="1">
      <alignment vertical="center"/>
    </xf>
    <xf numFmtId="49" fontId="55" fillId="0" borderId="0" xfId="50" applyNumberFormat="1" applyFont="1" applyAlignment="1">
      <alignment vertical="center"/>
    </xf>
    <xf numFmtId="0" fontId="56" fillId="0" borderId="0" xfId="50" applyFont="1"/>
    <xf numFmtId="0" fontId="57" fillId="0" borderId="25" xfId="50" applyFont="1" applyBorder="1" applyAlignment="1">
      <alignment vertical="center"/>
    </xf>
    <xf numFmtId="0" fontId="57" fillId="0" borderId="26" xfId="50" applyFont="1" applyBorder="1" applyAlignment="1">
      <alignment vertical="center"/>
    </xf>
    <xf numFmtId="0" fontId="55" fillId="0" borderId="0" xfId="50" applyFont="1" applyAlignment="1">
      <alignment vertical="center"/>
    </xf>
    <xf numFmtId="0" fontId="55" fillId="0" borderId="0" xfId="50" applyFont="1" applyBorder="1" applyAlignment="1">
      <alignment vertical="center"/>
    </xf>
    <xf numFmtId="0" fontId="1" fillId="0" borderId="0" xfId="50" applyAlignment="1"/>
    <xf numFmtId="0" fontId="59" fillId="0" borderId="0" xfId="50" applyFont="1" applyAlignment="1">
      <alignment vertical="center" wrapText="1"/>
    </xf>
    <xf numFmtId="0" fontId="2" fillId="0" borderId="1" xfId="1" applyFont="1" applyBorder="1" applyAlignment="1">
      <alignment horizontal="center" vertical="center"/>
    </xf>
    <xf numFmtId="0" fontId="2" fillId="0" borderId="4" xfId="1" applyFont="1" applyBorder="1" applyAlignment="1">
      <alignment horizontal="center" vertical="center"/>
    </xf>
    <xf numFmtId="0" fontId="41" fillId="0" borderId="0" xfId="2" applyFont="1" applyFill="1"/>
    <xf numFmtId="0" fontId="11" fillId="0" borderId="0" xfId="2" applyFill="1"/>
    <xf numFmtId="2" fontId="50" fillId="0" borderId="0" xfId="2" applyNumberFormat="1" applyFont="1" applyFill="1" applyAlignment="1">
      <alignment horizontal="right" vertical="top" wrapText="1"/>
    </xf>
    <xf numFmtId="1" fontId="42" fillId="0" borderId="0" xfId="2" applyNumberFormat="1" applyFont="1" applyFill="1" applyAlignment="1">
      <alignment horizontal="left" vertical="top"/>
    </xf>
    <xf numFmtId="49" fontId="41" fillId="0" borderId="0" xfId="2" applyNumberFormat="1" applyFont="1" applyFill="1" applyAlignment="1">
      <alignment horizontal="left" vertical="top" wrapText="1"/>
    </xf>
    <xf numFmtId="49" fontId="41" fillId="0" borderId="0" xfId="2" applyNumberFormat="1" applyFont="1" applyFill="1" applyBorder="1" applyAlignment="1">
      <alignment horizontal="left" vertical="top"/>
    </xf>
    <xf numFmtId="0" fontId="41" fillId="0" borderId="0" xfId="2" applyFont="1" applyFill="1" applyBorder="1" applyAlignment="1">
      <alignment horizontal="center" vertical="center"/>
    </xf>
    <xf numFmtId="0" fontId="40" fillId="0" borderId="1" xfId="49" applyFont="1" applyFill="1" applyBorder="1" applyAlignment="1">
      <alignment horizontal="center" vertical="center" wrapText="1"/>
    </xf>
    <xf numFmtId="0" fontId="40" fillId="0" borderId="1" xfId="49" applyFont="1" applyFill="1" applyBorder="1" applyAlignment="1">
      <alignment horizontal="center" vertical="center"/>
    </xf>
    <xf numFmtId="0" fontId="4" fillId="0" borderId="1" xfId="1" applyFont="1" applyBorder="1" applyAlignment="1">
      <alignment horizontal="center" vertical="center"/>
    </xf>
    <xf numFmtId="0" fontId="40" fillId="0" borderId="1" xfId="1" applyFont="1" applyBorder="1" applyAlignment="1">
      <alignment horizontal="center" vertical="center" wrapText="1"/>
    </xf>
    <xf numFmtId="0" fontId="40"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43" fillId="0" borderId="2" xfId="62" applyFont="1" applyBorder="1" applyAlignment="1">
      <alignment horizontal="center" vertical="center" wrapText="1"/>
    </xf>
    <xf numFmtId="0" fontId="7" fillId="0" borderId="1" xfId="1" applyFont="1" applyFill="1" applyBorder="1" applyAlignment="1">
      <alignment horizontal="left" vertical="center" wrapText="1"/>
    </xf>
    <xf numFmtId="0" fontId="43" fillId="0" borderId="0" xfId="0" applyFont="1" applyFill="1" applyAlignment="1"/>
    <xf numFmtId="0" fontId="43" fillId="0" borderId="0" xfId="0" applyFont="1" applyFill="1" applyAlignment="1">
      <alignment horizontal="center" vertical="center"/>
    </xf>
    <xf numFmtId="0" fontId="43" fillId="0" borderId="0" xfId="0" applyFont="1" applyFill="1" applyAlignment="1">
      <alignment vertical="center"/>
    </xf>
    <xf numFmtId="0" fontId="36" fillId="0" borderId="0" xfId="49" applyFont="1" applyAlignment="1"/>
    <xf numFmtId="0" fontId="36" fillId="0" borderId="0" xfId="49" applyFont="1" applyFill="1" applyAlignment="1"/>
    <xf numFmtId="0" fontId="39" fillId="0" borderId="0" xfId="49" applyFont="1" applyFill="1" applyAlignment="1"/>
    <xf numFmtId="0" fontId="2" fillId="0" borderId="1" xfId="0" applyFont="1" applyBorder="1" applyAlignment="1">
      <alignment horizontal="center" vertical="center"/>
    </xf>
    <xf numFmtId="0" fontId="38" fillId="0" borderId="0" xfId="2" applyFont="1" applyAlignment="1">
      <alignment horizontal="right" vertical="center"/>
    </xf>
    <xf numFmtId="0" fontId="38" fillId="0" borderId="0" xfId="2" applyFont="1" applyAlignment="1">
      <alignment horizontal="right"/>
    </xf>
    <xf numFmtId="0" fontId="38" fillId="0" borderId="0" xfId="62" applyFont="1" applyAlignment="1">
      <alignment horizontal="left"/>
    </xf>
    <xf numFmtId="0" fontId="61" fillId="0" borderId="0" xfId="1" applyFont="1"/>
    <xf numFmtId="0" fontId="38" fillId="0" borderId="0" xfId="2" applyFont="1" applyFill="1"/>
    <xf numFmtId="0" fontId="11" fillId="0" borderId="0" xfId="2" applyFont="1" applyFill="1" applyAlignment="1">
      <alignment horizontal="left" vertical="top" wrapText="1"/>
    </xf>
    <xf numFmtId="0" fontId="42" fillId="0" borderId="1" xfId="2" applyFont="1" applyFill="1" applyBorder="1" applyAlignment="1">
      <alignment horizontal="justify"/>
    </xf>
    <xf numFmtId="0" fontId="41" fillId="0" borderId="1" xfId="2" applyFont="1" applyFill="1" applyBorder="1" applyAlignment="1">
      <alignment horizontal="justify"/>
    </xf>
    <xf numFmtId="0" fontId="42" fillId="0" borderId="1" xfId="2" applyFont="1" applyFill="1" applyBorder="1" applyAlignment="1">
      <alignment vertical="top" wrapText="1"/>
    </xf>
    <xf numFmtId="0" fontId="41" fillId="0" borderId="1" xfId="2" applyFont="1" applyFill="1" applyBorder="1" applyAlignment="1">
      <alignment horizontal="justify" vertical="top" wrapText="1"/>
    </xf>
    <xf numFmtId="0" fontId="42" fillId="0" borderId="1" xfId="2" applyFont="1" applyFill="1" applyBorder="1" applyAlignment="1">
      <alignment horizontal="justify" vertical="top" wrapText="1"/>
    </xf>
    <xf numFmtId="0" fontId="41" fillId="0" borderId="1" xfId="2" applyFont="1" applyFill="1" applyBorder="1" applyAlignment="1">
      <alignment vertical="top" wrapText="1"/>
    </xf>
    <xf numFmtId="0" fontId="42" fillId="0" borderId="1" xfId="2" applyFont="1" applyFill="1" applyBorder="1" applyAlignment="1">
      <alignment horizontal="left" vertical="center" wrapText="1"/>
    </xf>
    <xf numFmtId="0" fontId="42" fillId="0" borderId="1" xfId="2" applyFont="1" applyFill="1" applyBorder="1" applyAlignment="1">
      <alignment horizontal="center" vertical="center" wrapText="1"/>
    </xf>
    <xf numFmtId="0" fontId="41" fillId="0" borderId="1" xfId="2" applyFont="1" applyFill="1" applyBorder="1"/>
    <xf numFmtId="0" fontId="62" fillId="0" borderId="0" xfId="0" applyFont="1"/>
    <xf numFmtId="0" fontId="7" fillId="0" borderId="1" xfId="1" applyFont="1" applyFill="1" applyBorder="1" applyAlignment="1">
      <alignment horizontal="center" vertical="center" wrapText="1"/>
    </xf>
    <xf numFmtId="167" fontId="41" fillId="0" borderId="1" xfId="2" applyNumberFormat="1" applyFont="1" applyFill="1" applyBorder="1" applyAlignment="1">
      <alignment horizontal="justify" vertical="top" wrapText="1"/>
    </xf>
    <xf numFmtId="168" fontId="36" fillId="0" borderId="0" xfId="49" applyNumberFormat="1" applyFont="1"/>
    <xf numFmtId="169" fontId="36" fillId="0" borderId="0" xfId="49" applyNumberFormat="1" applyFont="1"/>
    <xf numFmtId="0" fontId="4" fillId="0" borderId="0" xfId="1" applyFont="1" applyFill="1" applyBorder="1" applyAlignment="1">
      <alignment horizontal="center" vertical="center"/>
    </xf>
    <xf numFmtId="0" fontId="43" fillId="0" borderId="0" xfId="2" applyFont="1" applyFill="1" applyAlignment="1">
      <alignment horizontal="center" vertical="top" wrapText="1"/>
    </xf>
    <xf numFmtId="0" fontId="43" fillId="0" borderId="1" xfId="2" applyFont="1" applyFill="1" applyBorder="1" applyAlignment="1">
      <alignment horizontal="center" vertical="center" wrapText="1"/>
    </xf>
    <xf numFmtId="0" fontId="11" fillId="0" borderId="0" xfId="2" applyFont="1" applyFill="1" applyBorder="1" applyAlignment="1">
      <alignment horizontal="left" wrapText="1"/>
    </xf>
    <xf numFmtId="0" fontId="15" fillId="0" borderId="0" xfId="1" applyFont="1" applyFill="1"/>
    <xf numFmtId="0" fontId="38" fillId="0" borderId="0" xfId="2" applyFont="1" applyFill="1" applyAlignment="1">
      <alignment horizontal="right" vertical="center"/>
    </xf>
    <xf numFmtId="0" fontId="38" fillId="0" borderId="0" xfId="2" applyFont="1" applyFill="1" applyAlignment="1">
      <alignment horizontal="right"/>
    </xf>
    <xf numFmtId="0" fontId="13" fillId="0" borderId="0" xfId="1" applyFont="1" applyFill="1" applyAlignment="1">
      <alignment horizontal="left" vertical="center"/>
    </xf>
    <xf numFmtId="0" fontId="12" fillId="0" borderId="0" xfId="2" applyFont="1" applyFill="1" applyAlignment="1">
      <alignment horizontal="right"/>
    </xf>
    <xf numFmtId="0" fontId="5" fillId="0" borderId="0" xfId="1" applyFont="1" applyFill="1" applyAlignment="1">
      <alignment vertical="center"/>
    </xf>
    <xf numFmtId="0" fontId="9" fillId="0" borderId="0" xfId="1" applyFont="1" applyFill="1" applyAlignment="1">
      <alignment vertical="center"/>
    </xf>
    <xf numFmtId="0" fontId="7" fillId="0" borderId="0" xfId="1" applyFont="1" applyFill="1" applyAlignment="1">
      <alignment vertical="center"/>
    </xf>
    <xf numFmtId="0" fontId="6" fillId="0" borderId="0" xfId="1" applyFont="1" applyFill="1"/>
    <xf numFmtId="0" fontId="4" fillId="0" borderId="0" xfId="1" applyFont="1" applyFill="1" applyAlignment="1">
      <alignment horizontal="center" vertical="center"/>
    </xf>
    <xf numFmtId="0" fontId="8" fillId="0" borderId="0" xfId="1" applyFont="1" applyFill="1" applyAlignment="1">
      <alignment vertical="center"/>
    </xf>
    <xf numFmtId="0" fontId="7" fillId="0" borderId="1" xfId="1" applyFont="1" applyFill="1" applyBorder="1" applyAlignment="1">
      <alignment vertical="center" wrapText="1"/>
    </xf>
    <xf numFmtId="0" fontId="7" fillId="0" borderId="4" xfId="1" applyFont="1" applyFill="1" applyBorder="1" applyAlignment="1">
      <alignment horizontal="center" vertical="center" wrapText="1"/>
    </xf>
    <xf numFmtId="0" fontId="7" fillId="0" borderId="0" xfId="1" applyFont="1" applyFill="1" applyBorder="1" applyAlignment="1">
      <alignment vertical="center"/>
    </xf>
    <xf numFmtId="0" fontId="6" fillId="0" borderId="0" xfId="1" applyFont="1" applyFill="1" applyBorder="1"/>
    <xf numFmtId="0" fontId="7" fillId="0" borderId="4" xfId="1" applyFont="1" applyFill="1" applyBorder="1" applyAlignment="1">
      <alignment horizontal="left" vertical="center" wrapText="1"/>
    </xf>
    <xf numFmtId="0" fontId="3" fillId="0" borderId="0" xfId="1" applyFill="1" applyBorder="1"/>
    <xf numFmtId="0" fontId="3" fillId="0" borderId="0" xfId="1" applyFill="1"/>
    <xf numFmtId="167" fontId="3" fillId="0" borderId="0" xfId="1" applyNumberFormat="1" applyFill="1" applyBorder="1"/>
    <xf numFmtId="0" fontId="12" fillId="0" borderId="0" xfId="2" applyFont="1" applyFill="1" applyAlignment="1">
      <alignment horizontal="right" vertical="center"/>
    </xf>
    <xf numFmtId="0" fontId="5" fillId="0" borderId="0" xfId="1" applyFont="1" applyFill="1" applyAlignment="1">
      <alignment horizontal="center" vertical="center"/>
    </xf>
    <xf numFmtId="0" fontId="10" fillId="0" borderId="0" xfId="1" applyFont="1" applyFill="1" applyBorder="1"/>
    <xf numFmtId="0" fontId="43" fillId="0" borderId="1" xfId="2" applyFont="1" applyFill="1" applyBorder="1" applyAlignment="1">
      <alignment vertical="top" wrapText="1"/>
    </xf>
    <xf numFmtId="49" fontId="11" fillId="0" borderId="1" xfId="2" applyNumberFormat="1" applyFont="1" applyFill="1" applyBorder="1" applyAlignment="1">
      <alignment vertical="top" wrapText="1"/>
    </xf>
    <xf numFmtId="0" fontId="11" fillId="0" borderId="1" xfId="2" applyFont="1" applyFill="1" applyBorder="1" applyAlignment="1">
      <alignment horizontal="left" vertical="top" wrapText="1"/>
    </xf>
    <xf numFmtId="0" fontId="43" fillId="0" borderId="1" xfId="2" applyFont="1" applyFill="1" applyBorder="1" applyAlignment="1">
      <alignment horizontal="left" vertical="top" wrapText="1"/>
    </xf>
    <xf numFmtId="49" fontId="11" fillId="25" borderId="1" xfId="2" applyNumberFormat="1" applyFont="1" applyFill="1" applyBorder="1" applyAlignment="1">
      <alignment vertical="top" wrapText="1"/>
    </xf>
    <xf numFmtId="0" fontId="11" fillId="24" borderId="0" xfId="2" applyFont="1" applyFill="1"/>
    <xf numFmtId="0" fontId="11" fillId="25" borderId="0" xfId="2" applyFont="1" applyFill="1"/>
    <xf numFmtId="0" fontId="11" fillId="25" borderId="0" xfId="2" applyFont="1" applyFill="1" applyBorder="1" applyAlignment="1"/>
    <xf numFmtId="0" fontId="49" fillId="0" borderId="0" xfId="2" applyFont="1" applyFill="1" applyAlignment="1">
      <alignment horizontal="center"/>
    </xf>
    <xf numFmtId="0" fontId="8" fillId="0" borderId="0" xfId="2" applyFont="1" applyFill="1" applyAlignment="1">
      <alignment vertical="center"/>
    </xf>
    <xf numFmtId="0" fontId="12" fillId="0" borderId="0" xfId="2" applyFont="1" applyFill="1" applyAlignment="1"/>
    <xf numFmtId="0" fontId="11" fillId="0" borderId="0" xfId="2" applyFont="1" applyFill="1" applyBorder="1" applyAlignment="1">
      <alignment wrapText="1"/>
    </xf>
    <xf numFmtId="0" fontId="43" fillId="0" borderId="0" xfId="0" applyFont="1" applyFill="1" applyAlignment="1">
      <alignment horizontal="center" vertical="center"/>
    </xf>
    <xf numFmtId="0" fontId="4" fillId="0" borderId="0" xfId="1" applyFont="1" applyAlignment="1">
      <alignment horizontal="center" vertical="center"/>
    </xf>
    <xf numFmtId="0" fontId="5" fillId="0" borderId="0" xfId="1" applyFont="1" applyAlignment="1">
      <alignment horizontal="center" vertical="center"/>
    </xf>
    <xf numFmtId="0" fontId="4" fillId="0" borderId="0" xfId="1" applyFont="1" applyFill="1" applyBorder="1" applyAlignment="1">
      <alignment horizontal="center" vertical="center"/>
    </xf>
    <xf numFmtId="0" fontId="43" fillId="0" borderId="1"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11" fillId="0" borderId="1" xfId="62" applyFont="1" applyBorder="1" applyAlignment="1">
      <alignment horizontal="center" vertical="top"/>
    </xf>
    <xf numFmtId="0" fontId="11" fillId="0" borderId="1" xfId="62" applyFont="1" applyBorder="1" applyAlignment="1">
      <alignment horizontal="left" vertical="center"/>
    </xf>
    <xf numFmtId="2" fontId="0" fillId="25" borderId="1" xfId="0" applyNumberFormat="1" applyFont="1" applyFill="1" applyBorder="1" applyAlignment="1">
      <alignment horizontal="center" vertical="center" wrapText="1"/>
    </xf>
    <xf numFmtId="0" fontId="0" fillId="25" borderId="1" xfId="0" applyFont="1" applyFill="1" applyBorder="1" applyAlignment="1">
      <alignment horizontal="center" vertical="center" wrapText="1"/>
    </xf>
    <xf numFmtId="167" fontId="11" fillId="0" borderId="0" xfId="2" applyNumberFormat="1" applyFill="1"/>
    <xf numFmtId="49" fontId="36" fillId="0" borderId="0" xfId="49" applyNumberFormat="1" applyFont="1"/>
    <xf numFmtId="0" fontId="11" fillId="25" borderId="0" xfId="2" applyFill="1"/>
    <xf numFmtId="0" fontId="41" fillId="25" borderId="1" xfId="2" applyFont="1" applyFill="1" applyBorder="1" applyAlignment="1">
      <alignment horizontal="justify" vertical="top" wrapText="1"/>
    </xf>
    <xf numFmtId="0" fontId="5" fillId="0" borderId="0" xfId="1" applyFont="1" applyFill="1" applyAlignment="1">
      <alignment horizontal="center" vertical="center"/>
    </xf>
    <xf numFmtId="0" fontId="5" fillId="0" borderId="0" xfId="1" applyFont="1" applyAlignment="1">
      <alignment horizontal="center" vertical="center"/>
    </xf>
    <xf numFmtId="0" fontId="43" fillId="25" borderId="20" xfId="2" applyFont="1" applyFill="1" applyBorder="1" applyAlignment="1">
      <alignment vertical="center" wrapText="1"/>
    </xf>
    <xf numFmtId="0" fontId="43" fillId="25" borderId="21" xfId="2" applyFont="1" applyFill="1" applyBorder="1" applyAlignment="1">
      <alignment vertical="center" wrapText="1"/>
    </xf>
    <xf numFmtId="0" fontId="43" fillId="25" borderId="1" xfId="2" applyNumberFormat="1" applyFont="1" applyFill="1" applyBorder="1" applyAlignment="1">
      <alignment horizontal="center" vertical="top" wrapText="1"/>
    </xf>
    <xf numFmtId="49" fontId="11" fillId="25" borderId="1" xfId="2" applyNumberFormat="1" applyFont="1" applyFill="1" applyBorder="1" applyAlignment="1">
      <alignment horizontal="center" wrapText="1"/>
    </xf>
    <xf numFmtId="49" fontId="11" fillId="25" borderId="1" xfId="2" applyNumberFormat="1" applyFont="1" applyFill="1" applyBorder="1"/>
    <xf numFmtId="49" fontId="11" fillId="25" borderId="1" xfId="2" applyNumberFormat="1" applyFont="1" applyFill="1" applyBorder="1" applyAlignment="1">
      <alignment horizontal="center" vertical="center" wrapText="1"/>
    </xf>
    <xf numFmtId="0" fontId="4" fillId="0" borderId="0" xfId="1" applyFont="1" applyAlignment="1">
      <alignment horizontal="center" vertical="center"/>
    </xf>
    <xf numFmtId="0" fontId="5" fillId="0" borderId="0" xfId="1" applyFont="1" applyAlignment="1">
      <alignment horizontal="center" vertical="center"/>
    </xf>
    <xf numFmtId="0" fontId="4" fillId="0" borderId="0" xfId="1" applyFont="1" applyFill="1" applyBorder="1" applyAlignment="1">
      <alignment horizontal="center" vertical="center"/>
    </xf>
    <xf numFmtId="0" fontId="64" fillId="0" borderId="0" xfId="1" applyFont="1"/>
    <xf numFmtId="3" fontId="57" fillId="0" borderId="25" xfId="50" applyNumberFormat="1" applyFont="1" applyFill="1" applyBorder="1" applyAlignment="1">
      <alignment horizontal="center"/>
    </xf>
    <xf numFmtId="0" fontId="55" fillId="0" borderId="0" xfId="50" applyFont="1" applyFill="1" applyBorder="1" applyAlignment="1">
      <alignment horizontal="center" vertical="center"/>
    </xf>
    <xf numFmtId="0" fontId="7" fillId="0" borderId="0" xfId="1" applyFont="1" applyFill="1" applyAlignment="1">
      <alignment horizontal="center"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11" fillId="25" borderId="1" xfId="2" applyFont="1" applyFill="1" applyBorder="1" applyAlignment="1">
      <alignment vertical="center" wrapText="1"/>
    </xf>
    <xf numFmtId="0" fontId="36" fillId="0" borderId="1" xfId="1" applyFont="1" applyFill="1" applyBorder="1" applyAlignment="1">
      <alignment horizontal="center" vertical="center"/>
    </xf>
    <xf numFmtId="0" fontId="36" fillId="25" borderId="1" xfId="1" applyFont="1" applyFill="1" applyBorder="1" applyAlignment="1">
      <alignment horizontal="center" vertical="center"/>
    </xf>
    <xf numFmtId="167" fontId="7" fillId="25" borderId="1" xfId="1" applyNumberFormat="1" applyFont="1" applyFill="1" applyBorder="1" applyAlignment="1">
      <alignment horizontal="center" vertical="center" wrapText="1"/>
    </xf>
    <xf numFmtId="167" fontId="41" fillId="25" borderId="1" xfId="2" applyNumberFormat="1" applyFont="1" applyFill="1" applyBorder="1" applyAlignment="1">
      <alignment horizontal="justify" vertical="top" wrapText="1"/>
    </xf>
    <xf numFmtId="4" fontId="36" fillId="0" borderId="0" xfId="49" applyNumberFormat="1" applyFont="1"/>
    <xf numFmtId="0" fontId="0" fillId="0" borderId="1" xfId="0" applyFill="1" applyBorder="1" applyAlignment="1">
      <alignment horizontal="center" vertical="center" wrapText="1"/>
    </xf>
    <xf numFmtId="0" fontId="41" fillId="0" borderId="0" xfId="2" applyFont="1" applyFill="1" applyAlignment="1">
      <alignment horizontal="left"/>
    </xf>
    <xf numFmtId="1" fontId="37" fillId="25" borderId="1" xfId="49" applyNumberFormat="1" applyFont="1" applyFill="1" applyBorder="1" applyAlignment="1">
      <alignment horizontal="center" vertical="center"/>
    </xf>
    <xf numFmtId="49" fontId="37" fillId="25" borderId="1" xfId="49" applyNumberFormat="1" applyFont="1" applyFill="1" applyBorder="1" applyAlignment="1">
      <alignment horizontal="center" vertical="center" wrapText="1"/>
    </xf>
    <xf numFmtId="1" fontId="37" fillId="25" borderId="1" xfId="49" applyNumberFormat="1" applyFont="1" applyFill="1" applyBorder="1" applyAlignment="1">
      <alignment horizontal="center" vertical="center" wrapText="1"/>
    </xf>
    <xf numFmtId="49" fontId="63" fillId="25" borderId="1" xfId="49" applyNumberFormat="1" applyFont="1" applyFill="1" applyBorder="1" applyAlignment="1">
      <alignment horizontal="center" vertical="center" wrapText="1"/>
    </xf>
    <xf numFmtId="4" fontId="63" fillId="25" borderId="1" xfId="49" applyNumberFormat="1" applyFont="1" applyFill="1" applyBorder="1" applyAlignment="1">
      <alignment horizontal="center" vertical="center"/>
    </xf>
    <xf numFmtId="0" fontId="37" fillId="25" borderId="0" xfId="49" applyFont="1" applyFill="1"/>
    <xf numFmtId="0" fontId="43" fillId="0" borderId="1"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43" fillId="0" borderId="10" xfId="2" applyFont="1" applyFill="1" applyBorder="1" applyAlignment="1">
      <alignment horizontal="center" vertical="center" wrapText="1"/>
    </xf>
    <xf numFmtId="167" fontId="7" fillId="0" borderId="1" xfId="1" applyNumberFormat="1" applyFont="1" applyFill="1" applyBorder="1" applyAlignment="1">
      <alignment horizontal="left" vertical="center" wrapText="1"/>
    </xf>
    <xf numFmtId="0" fontId="36" fillId="0" borderId="1" xfId="1" applyFont="1" applyFill="1" applyBorder="1" applyAlignment="1">
      <alignment horizontal="center" vertical="center" wrapText="1"/>
    </xf>
    <xf numFmtId="0" fontId="11" fillId="0" borderId="4" xfId="1" applyFont="1" applyFill="1" applyBorder="1" applyAlignment="1">
      <alignment horizontal="center" vertical="center" wrapText="1"/>
    </xf>
    <xf numFmtId="4" fontId="11" fillId="0" borderId="4" xfId="1" applyNumberFormat="1" applyFont="1" applyFill="1" applyBorder="1" applyAlignment="1">
      <alignment horizontal="center" vertical="center" wrapText="1"/>
    </xf>
    <xf numFmtId="0" fontId="11" fillId="0" borderId="1" xfId="62" applyFont="1" applyFill="1" applyBorder="1" applyAlignment="1">
      <alignment horizontal="center" vertical="center"/>
    </xf>
    <xf numFmtId="49" fontId="11" fillId="0" borderId="1" xfId="62" applyNumberFormat="1" applyFont="1" applyFill="1" applyBorder="1" applyAlignment="1">
      <alignment horizontal="center" vertical="center"/>
    </xf>
    <xf numFmtId="49" fontId="11" fillId="0" borderId="1" xfId="62" applyNumberFormat="1" applyFont="1" applyFill="1" applyBorder="1" applyAlignment="1">
      <alignment horizontal="center" vertical="center" wrapText="1"/>
    </xf>
    <xf numFmtId="0" fontId="11" fillId="0" borderId="1" xfId="62" applyNumberFormat="1" applyFont="1" applyFill="1" applyBorder="1" applyAlignment="1">
      <alignment horizontal="center" vertical="center" wrapText="1"/>
    </xf>
    <xf numFmtId="0" fontId="11" fillId="0" borderId="0" xfId="62" applyFont="1" applyFill="1" applyAlignment="1">
      <alignment horizontal="left" vertical="center"/>
    </xf>
    <xf numFmtId="0" fontId="7" fillId="0" borderId="1" xfId="0" applyFont="1" applyFill="1" applyBorder="1" applyAlignment="1">
      <alignment horizontal="left" vertical="center" wrapText="1"/>
    </xf>
    <xf numFmtId="0" fontId="11" fillId="0" borderId="1" xfId="62" applyFont="1" applyFill="1" applyBorder="1" applyAlignment="1">
      <alignment horizontal="center" vertical="center" wrapText="1"/>
    </xf>
    <xf numFmtId="49" fontId="11" fillId="0" borderId="1" xfId="2" applyNumberFormat="1" applyFont="1" applyFill="1" applyBorder="1" applyAlignment="1">
      <alignment horizontal="center" wrapText="1"/>
    </xf>
    <xf numFmtId="49" fontId="11" fillId="0" borderId="1" xfId="2" applyNumberFormat="1" applyFont="1" applyFill="1" applyBorder="1" applyAlignment="1">
      <alignment horizontal="center"/>
    </xf>
    <xf numFmtId="0" fontId="43" fillId="0" borderId="0" xfId="52" applyFont="1" applyFill="1" applyAlignment="1"/>
    <xf numFmtId="0" fontId="43" fillId="0" borderId="4" xfId="2" applyFont="1" applyFill="1" applyBorder="1" applyAlignment="1">
      <alignment horizontal="center" vertical="center" wrapText="1"/>
    </xf>
    <xf numFmtId="0" fontId="11" fillId="0" borderId="10" xfId="2" applyFont="1" applyFill="1" applyBorder="1" applyAlignment="1">
      <alignment horizontal="center" vertical="center" wrapText="1"/>
    </xf>
    <xf numFmtId="0" fontId="43" fillId="0" borderId="1" xfId="2" applyFont="1" applyFill="1" applyBorder="1" applyAlignment="1">
      <alignment horizontal="center" vertical="center" textRotation="90" wrapText="1"/>
    </xf>
    <xf numFmtId="171" fontId="11" fillId="0" borderId="0" xfId="2" applyNumberFormat="1" applyFont="1" applyFill="1"/>
    <xf numFmtId="167" fontId="43" fillId="0" borderId="1" xfId="2" applyNumberFormat="1" applyFont="1" applyFill="1" applyBorder="1" applyAlignment="1">
      <alignment horizontal="center" vertical="center" wrapText="1"/>
    </xf>
    <xf numFmtId="167" fontId="11" fillId="0" borderId="0" xfId="2" applyNumberFormat="1" applyFont="1" applyFill="1"/>
    <xf numFmtId="167" fontId="11" fillId="0" borderId="1" xfId="2" applyNumberFormat="1" applyFont="1" applyFill="1" applyBorder="1" applyAlignment="1">
      <alignment horizontal="center" vertical="center" wrapText="1"/>
    </xf>
    <xf numFmtId="0" fontId="11" fillId="0" borderId="1" xfId="2" applyFont="1" applyFill="1" applyBorder="1" applyAlignment="1">
      <alignment horizontal="center"/>
    </xf>
    <xf numFmtId="167" fontId="11" fillId="0" borderId="1" xfId="2" applyNumberFormat="1" applyFont="1" applyFill="1" applyBorder="1" applyAlignment="1">
      <alignment horizontal="center"/>
    </xf>
    <xf numFmtId="2" fontId="11" fillId="0" borderId="0" xfId="2" applyNumberFormat="1" applyFont="1" applyFill="1" applyAlignment="1">
      <alignment horizontal="center" vertical="top" wrapText="1"/>
    </xf>
    <xf numFmtId="49" fontId="63" fillId="0" borderId="1" xfId="49" applyNumberFormat="1" applyFont="1" applyBorder="1" applyAlignment="1">
      <alignment horizontal="center" vertical="center" wrapText="1"/>
    </xf>
    <xf numFmtId="3" fontId="63" fillId="0" borderId="1" xfId="49" applyNumberFormat="1" applyFont="1" applyBorder="1" applyAlignment="1">
      <alignment horizontal="center" vertical="center"/>
    </xf>
    <xf numFmtId="1" fontId="37" fillId="0" borderId="1" xfId="49" applyNumberFormat="1" applyFont="1" applyFill="1" applyBorder="1" applyAlignment="1">
      <alignment horizontal="center" vertical="center" wrapText="1"/>
    </xf>
    <xf numFmtId="167" fontId="37" fillId="0" borderId="1" xfId="49" applyNumberFormat="1" applyFont="1" applyFill="1" applyBorder="1" applyAlignment="1">
      <alignment horizontal="center" vertical="center"/>
    </xf>
    <xf numFmtId="1" fontId="37" fillId="0" borderId="1" xfId="49" applyNumberFormat="1" applyFont="1" applyFill="1" applyBorder="1" applyAlignment="1">
      <alignment horizontal="center" vertical="center"/>
    </xf>
    <xf numFmtId="4" fontId="36" fillId="0" borderId="1" xfId="49" applyNumberFormat="1" applyFont="1" applyFill="1" applyBorder="1" applyAlignment="1">
      <alignment horizontal="center" vertical="center"/>
    </xf>
    <xf numFmtId="0" fontId="36" fillId="0" borderId="1" xfId="49" applyFont="1" applyFill="1" applyBorder="1" applyAlignment="1">
      <alignment horizontal="center" vertical="center"/>
    </xf>
    <xf numFmtId="0" fontId="36" fillId="0" borderId="1" xfId="49" applyFont="1" applyFill="1" applyBorder="1"/>
    <xf numFmtId="167" fontId="7" fillId="0" borderId="1" xfId="1" applyNumberFormat="1" applyFont="1" applyFill="1" applyBorder="1" applyAlignment="1">
      <alignment horizontal="center" vertical="center" wrapText="1"/>
    </xf>
    <xf numFmtId="0" fontId="55" fillId="0" borderId="29" xfId="50" applyFont="1" applyBorder="1" applyAlignment="1">
      <alignment horizontal="center" vertical="center"/>
    </xf>
    <xf numFmtId="0" fontId="55" fillId="0" borderId="28" xfId="50" applyFont="1" applyBorder="1" applyAlignment="1">
      <alignment vertical="center"/>
    </xf>
    <xf numFmtId="0" fontId="55" fillId="0" borderId="1" xfId="50" applyFont="1" applyBorder="1" applyAlignment="1">
      <alignment vertical="center"/>
    </xf>
    <xf numFmtId="0" fontId="57" fillId="0" borderId="1" xfId="50" applyFont="1" applyBorder="1" applyAlignment="1">
      <alignment vertical="center"/>
    </xf>
    <xf numFmtId="0" fontId="57" fillId="0" borderId="20" xfId="50" applyFont="1" applyBorder="1" applyAlignment="1"/>
    <xf numFmtId="0" fontId="57" fillId="0" borderId="0" xfId="50" applyFont="1" applyBorder="1" applyAlignment="1"/>
    <xf numFmtId="172" fontId="55" fillId="0" borderId="1" xfId="50" applyNumberFormat="1" applyFont="1" applyFill="1" applyBorder="1" applyAlignment="1">
      <alignment vertical="center"/>
    </xf>
    <xf numFmtId="0" fontId="68" fillId="0" borderId="0" xfId="50" applyFont="1"/>
    <xf numFmtId="170" fontId="55" fillId="0" borderId="1" xfId="50" applyNumberFormat="1" applyFont="1" applyFill="1" applyBorder="1" applyAlignment="1">
      <alignment vertical="center"/>
    </xf>
    <xf numFmtId="3" fontId="55" fillId="0" borderId="1" xfId="50" applyNumberFormat="1" applyFont="1" applyFill="1" applyBorder="1" applyAlignment="1">
      <alignment vertical="center"/>
    </xf>
    <xf numFmtId="0" fontId="58" fillId="0" borderId="0" xfId="50" applyFont="1" applyBorder="1" applyAlignment="1">
      <alignment vertical="center"/>
    </xf>
    <xf numFmtId="0" fontId="55" fillId="0" borderId="29" xfId="50" applyFont="1" applyBorder="1" applyAlignment="1">
      <alignment horizontal="center" vertical="center" wrapText="1"/>
    </xf>
    <xf numFmtId="3" fontId="55" fillId="0" borderId="1" xfId="50" applyNumberFormat="1" applyFont="1" applyFill="1" applyBorder="1" applyAlignment="1">
      <alignment horizontal="center" vertical="center"/>
    </xf>
    <xf numFmtId="3" fontId="55" fillId="0" borderId="25" xfId="50" applyNumberFormat="1" applyFont="1" applyFill="1" applyBorder="1" applyAlignment="1">
      <alignment horizontal="center" vertical="center"/>
    </xf>
    <xf numFmtId="3" fontId="55" fillId="0" borderId="0" xfId="50" applyNumberFormat="1" applyFont="1" applyBorder="1" applyAlignment="1">
      <alignment vertical="center"/>
    </xf>
    <xf numFmtId="3" fontId="55" fillId="0" borderId="0" xfId="50" applyNumberFormat="1" applyFont="1" applyBorder="1"/>
    <xf numFmtId="3" fontId="55" fillId="0" borderId="0" xfId="50" applyNumberFormat="1" applyFont="1" applyBorder="1" applyAlignment="1"/>
    <xf numFmtId="3" fontId="56" fillId="0" borderId="0" xfId="50" applyNumberFormat="1" applyFont="1" applyBorder="1"/>
    <xf numFmtId="3" fontId="1" fillId="0" borderId="0" xfId="50" applyNumberFormat="1"/>
    <xf numFmtId="3" fontId="55" fillId="0" borderId="29" xfId="50" applyNumberFormat="1" applyFont="1" applyBorder="1" applyAlignment="1">
      <alignment horizontal="center" vertical="center"/>
    </xf>
    <xf numFmtId="3" fontId="55" fillId="0" borderId="29" xfId="50" applyNumberFormat="1" applyFont="1" applyBorder="1" applyAlignment="1">
      <alignment horizontal="center" vertical="center" wrapText="1"/>
    </xf>
    <xf numFmtId="3" fontId="55" fillId="0" borderId="2" xfId="50" applyNumberFormat="1" applyFont="1" applyFill="1" applyBorder="1" applyAlignment="1">
      <alignment horizontal="center" vertical="center"/>
    </xf>
    <xf numFmtId="3" fontId="55" fillId="0" borderId="0" xfId="50" applyNumberFormat="1" applyFont="1" applyAlignment="1">
      <alignment vertical="center"/>
    </xf>
    <xf numFmtId="3" fontId="55" fillId="0" borderId="0" xfId="50" applyNumberFormat="1" applyFont="1"/>
    <xf numFmtId="3" fontId="55" fillId="0" borderId="0" xfId="50" applyNumberFormat="1" applyFont="1" applyAlignment="1"/>
    <xf numFmtId="3" fontId="38" fillId="0" borderId="0" xfId="50" applyNumberFormat="1" applyFont="1"/>
    <xf numFmtId="3" fontId="57" fillId="0" borderId="2" xfId="50" applyNumberFormat="1" applyFont="1" applyFill="1" applyBorder="1" applyAlignment="1">
      <alignment horizontal="center" vertical="center"/>
    </xf>
    <xf numFmtId="3" fontId="57" fillId="0" borderId="1" xfId="50" applyNumberFormat="1" applyFont="1" applyFill="1" applyBorder="1" applyAlignment="1">
      <alignment horizontal="center" vertical="center"/>
    </xf>
    <xf numFmtId="3" fontId="57" fillId="0" borderId="25" xfId="50" applyNumberFormat="1" applyFont="1" applyFill="1" applyBorder="1" applyAlignment="1">
      <alignment horizontal="center" vertical="center"/>
    </xf>
    <xf numFmtId="3" fontId="55" fillId="0" borderId="4" xfId="50" applyNumberFormat="1" applyFont="1" applyBorder="1" applyAlignment="1">
      <alignment horizontal="center" vertical="center"/>
    </xf>
    <xf numFmtId="3" fontId="55" fillId="0" borderId="2" xfId="50" applyNumberFormat="1" applyFont="1" applyBorder="1" applyAlignment="1">
      <alignment horizontal="center" vertical="center"/>
    </xf>
    <xf numFmtId="3" fontId="57" fillId="0" borderId="1" xfId="50" applyNumberFormat="1" applyFont="1" applyFill="1" applyBorder="1" applyAlignment="1">
      <alignment horizontal="center"/>
    </xf>
    <xf numFmtId="3" fontId="57" fillId="0" borderId="47" xfId="50" applyNumberFormat="1" applyFont="1" applyFill="1" applyBorder="1" applyAlignment="1">
      <alignment horizontal="center"/>
    </xf>
    <xf numFmtId="3" fontId="55" fillId="0" borderId="1" xfId="50" applyNumberFormat="1" applyFont="1" applyFill="1" applyBorder="1" applyAlignment="1">
      <alignment horizontal="center"/>
    </xf>
    <xf numFmtId="3" fontId="55" fillId="0" borderId="47" xfId="50" applyNumberFormat="1" applyFont="1" applyFill="1" applyBorder="1" applyAlignment="1">
      <alignment horizontal="center"/>
    </xf>
    <xf numFmtId="4" fontId="55" fillId="0" borderId="1" xfId="50" applyNumberFormat="1" applyFont="1" applyFill="1" applyBorder="1" applyAlignment="1">
      <alignment horizontal="center"/>
    </xf>
    <xf numFmtId="3" fontId="57" fillId="0" borderId="48" xfId="50" applyNumberFormat="1" applyFont="1" applyFill="1" applyBorder="1" applyAlignment="1">
      <alignment horizontal="center"/>
    </xf>
    <xf numFmtId="0" fontId="55" fillId="26" borderId="1" xfId="50" applyFont="1" applyFill="1" applyBorder="1" applyAlignment="1">
      <alignment vertical="center"/>
    </xf>
    <xf numFmtId="0" fontId="69" fillId="0" borderId="0" xfId="50" applyFont="1"/>
    <xf numFmtId="0" fontId="70" fillId="0" borderId="0" xfId="50" applyFont="1" applyBorder="1" applyAlignment="1">
      <alignment vertical="top"/>
    </xf>
    <xf numFmtId="0" fontId="69" fillId="0" borderId="0" xfId="50" applyFont="1" applyBorder="1" applyAlignment="1"/>
    <xf numFmtId="0" fontId="69" fillId="0" borderId="0" xfId="50" applyFont="1" applyBorder="1"/>
    <xf numFmtId="0" fontId="71" fillId="0" borderId="1" xfId="50" applyFont="1" applyBorder="1" applyAlignment="1">
      <alignment horizontal="left" vertical="center"/>
    </xf>
    <xf numFmtId="0" fontId="72" fillId="0" borderId="0" xfId="50" applyFont="1" applyAlignment="1">
      <alignment horizontal="left"/>
    </xf>
    <xf numFmtId="0" fontId="69" fillId="0" borderId="0" xfId="50" applyFont="1" applyBorder="1" applyAlignment="1">
      <alignment horizontal="left"/>
    </xf>
    <xf numFmtId="0" fontId="72" fillId="0" borderId="0" xfId="50" applyFont="1"/>
    <xf numFmtId="0" fontId="67" fillId="0" borderId="0" xfId="50" applyFont="1"/>
    <xf numFmtId="0" fontId="74" fillId="0" borderId="0" xfId="50" applyFont="1" applyAlignment="1">
      <alignment horizontal="left"/>
    </xf>
    <xf numFmtId="0" fontId="0" fillId="0" borderId="53" xfId="0" applyBorder="1" applyAlignment="1">
      <alignment wrapText="1"/>
    </xf>
    <xf numFmtId="0" fontId="0" fillId="0" borderId="54" xfId="0" applyBorder="1"/>
    <xf numFmtId="0" fontId="0" fillId="0" borderId="55" xfId="0" applyBorder="1"/>
    <xf numFmtId="0" fontId="0" fillId="0" borderId="56" xfId="0" applyBorder="1"/>
    <xf numFmtId="0" fontId="0" fillId="0" borderId="53" xfId="0" applyBorder="1" applyAlignment="1">
      <alignment wrapText="1"/>
    </xf>
    <xf numFmtId="0" fontId="0" fillId="0" borderId="53" xfId="0" applyBorder="1" applyAlignment="1">
      <alignment wrapText="1"/>
    </xf>
    <xf numFmtId="0" fontId="43" fillId="0" borderId="0" xfId="0" applyFont="1" applyFill="1" applyAlignment="1">
      <alignment horizontal="center" vertical="center"/>
    </xf>
    <xf numFmtId="0" fontId="7" fillId="0" borderId="0" xfId="1" applyFont="1" applyFill="1" applyAlignment="1">
      <alignment horizontal="center" vertical="center"/>
    </xf>
    <xf numFmtId="0" fontId="8" fillId="0" borderId="0" xfId="1" applyFont="1" applyFill="1" applyAlignment="1">
      <alignment horizontal="center" vertical="center" wrapText="1"/>
    </xf>
    <xf numFmtId="0" fontId="8" fillId="0" borderId="0" xfId="1" applyFont="1" applyFill="1" applyAlignment="1">
      <alignment horizontal="center" vertical="center"/>
    </xf>
    <xf numFmtId="0" fontId="5" fillId="0" borderId="0" xfId="1" applyFont="1" applyFill="1" applyAlignment="1">
      <alignment horizontal="center" vertical="center"/>
    </xf>
    <xf numFmtId="0" fontId="9" fillId="0" borderId="0" xfId="1" applyFont="1" applyFill="1" applyAlignment="1">
      <alignment horizontal="center" vertical="center"/>
    </xf>
    <xf numFmtId="0" fontId="9" fillId="25" borderId="0" xfId="1" applyFont="1" applyFill="1" applyAlignment="1">
      <alignment horizontal="center" vertical="center" wrapText="1"/>
    </xf>
    <xf numFmtId="0" fontId="9" fillId="25" borderId="0" xfId="1" applyFont="1" applyFill="1" applyAlignment="1">
      <alignment horizontal="center" vertical="center"/>
    </xf>
    <xf numFmtId="0" fontId="40" fillId="0" borderId="0" xfId="1" applyFont="1" applyFill="1" applyAlignment="1">
      <alignment horizontal="center" vertical="center"/>
    </xf>
    <xf numFmtId="0" fontId="9" fillId="0" borderId="0" xfId="1" applyFont="1" applyAlignment="1">
      <alignment horizontal="center" vertical="center"/>
    </xf>
    <xf numFmtId="0" fontId="7" fillId="0" borderId="0" xfId="1" applyFont="1" applyAlignment="1">
      <alignment horizontal="center" vertical="center"/>
    </xf>
    <xf numFmtId="0" fontId="4" fillId="0" borderId="0" xfId="1" applyFont="1" applyAlignment="1">
      <alignment horizontal="center" vertical="center"/>
    </xf>
    <xf numFmtId="0" fontId="8" fillId="0" borderId="0" xfId="1" applyFont="1" applyAlignment="1">
      <alignment horizontal="center" vertical="center" wrapText="1"/>
    </xf>
    <xf numFmtId="0" fontId="7" fillId="0" borderId="20" xfId="1" applyFont="1" applyBorder="1" applyAlignment="1">
      <alignment vertical="center"/>
    </xf>
    <xf numFmtId="0" fontId="5" fillId="0" borderId="0" xfId="1" applyFont="1" applyAlignment="1">
      <alignment horizontal="center" vertical="center"/>
    </xf>
    <xf numFmtId="0" fontId="4" fillId="0" borderId="0" xfId="1" applyFont="1" applyFill="1" applyBorder="1" applyAlignment="1">
      <alignment horizontal="center" vertical="center"/>
    </xf>
    <xf numFmtId="0" fontId="40" fillId="0" borderId="1" xfId="1" applyFont="1" applyBorder="1" applyAlignment="1">
      <alignment horizontal="center" vertical="center" wrapText="1"/>
    </xf>
    <xf numFmtId="0" fontId="40" fillId="0" borderId="10" xfId="1" applyFont="1" applyBorder="1" applyAlignment="1">
      <alignment horizontal="center" vertical="center" wrapText="1"/>
    </xf>
    <xf numFmtId="0" fontId="40" fillId="0" borderId="2" xfId="1" applyFont="1" applyBorder="1" applyAlignment="1">
      <alignment horizontal="center" vertical="center" wrapText="1"/>
    </xf>
    <xf numFmtId="0" fontId="40" fillId="25" borderId="1" xfId="1" applyFont="1" applyFill="1" applyBorder="1" applyAlignment="1">
      <alignment horizontal="center" vertical="center" wrapText="1"/>
    </xf>
    <xf numFmtId="0" fontId="8" fillId="0" borderId="0" xfId="1" applyFont="1" applyAlignment="1">
      <alignment horizontal="center" vertical="center"/>
    </xf>
    <xf numFmtId="0" fontId="43" fillId="0" borderId="10" xfId="62" applyFont="1" applyBorder="1" applyAlignment="1">
      <alignment horizontal="center" vertical="center"/>
    </xf>
    <xf numFmtId="0" fontId="43" fillId="0" borderId="6" xfId="62" applyFont="1" applyBorder="1" applyAlignment="1">
      <alignment horizontal="center" vertical="center"/>
    </xf>
    <xf numFmtId="0" fontId="43" fillId="0" borderId="2" xfId="62" applyFont="1" applyBorder="1" applyAlignment="1">
      <alignment horizontal="center" vertical="center"/>
    </xf>
    <xf numFmtId="0" fontId="43" fillId="0" borderId="9" xfId="62" applyFont="1" applyFill="1" applyBorder="1" applyAlignment="1">
      <alignment horizontal="center" vertical="center" wrapText="1"/>
    </xf>
    <xf numFmtId="0" fontId="43" fillId="0" borderId="8" xfId="62" applyFont="1" applyFill="1" applyBorder="1" applyAlignment="1">
      <alignment horizontal="center" vertical="center" wrapText="1"/>
    </xf>
    <xf numFmtId="0" fontId="43" fillId="0" borderId="22" xfId="62" applyFont="1" applyFill="1" applyBorder="1" applyAlignment="1">
      <alignment horizontal="center" vertical="center" wrapText="1"/>
    </xf>
    <xf numFmtId="0" fontId="43" fillId="0" borderId="21" xfId="62" applyFont="1" applyFill="1" applyBorder="1" applyAlignment="1">
      <alignment horizontal="center" vertical="center" wrapText="1"/>
    </xf>
    <xf numFmtId="0" fontId="43" fillId="0" borderId="4" xfId="62" applyFont="1" applyBorder="1" applyAlignment="1">
      <alignment horizontal="center" vertical="center" wrapText="1"/>
    </xf>
    <xf numFmtId="0" fontId="43" fillId="0" borderId="7" xfId="62" applyFont="1" applyBorder="1" applyAlignment="1">
      <alignment horizontal="center" vertical="center" wrapText="1"/>
    </xf>
    <xf numFmtId="0" fontId="43" fillId="0" borderId="10" xfId="62" applyFont="1" applyFill="1" applyBorder="1" applyAlignment="1">
      <alignment horizontal="center" vertical="center" wrapText="1"/>
    </xf>
    <xf numFmtId="0" fontId="43" fillId="0" borderId="6"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3" xfId="62" applyFont="1" applyBorder="1" applyAlignment="1">
      <alignment horizontal="center" vertical="center" wrapText="1"/>
    </xf>
    <xf numFmtId="0" fontId="43" fillId="0" borderId="10" xfId="62" applyFont="1" applyBorder="1" applyAlignment="1">
      <alignment horizontal="center" vertical="center" wrapText="1"/>
    </xf>
    <xf numFmtId="0" fontId="43" fillId="0" borderId="2" xfId="62" applyFont="1" applyBorder="1" applyAlignment="1">
      <alignment horizontal="center" vertical="center" wrapText="1"/>
    </xf>
    <xf numFmtId="0" fontId="43" fillId="0" borderId="9" xfId="62" applyFont="1" applyBorder="1" applyAlignment="1">
      <alignment horizontal="center" vertical="center" wrapText="1"/>
    </xf>
    <xf numFmtId="0" fontId="43" fillId="0" borderId="8" xfId="62" applyFont="1" applyBorder="1" applyAlignment="1">
      <alignment horizontal="center" vertical="center" wrapText="1"/>
    </xf>
    <xf numFmtId="0" fontId="43" fillId="0" borderId="22" xfId="62" applyFont="1" applyBorder="1" applyAlignment="1">
      <alignment horizontal="center" vertical="center" wrapText="1"/>
    </xf>
    <xf numFmtId="0" fontId="43" fillId="0" borderId="21" xfId="62" applyFont="1" applyBorder="1" applyAlignment="1">
      <alignment horizontal="center" vertical="center" wrapText="1"/>
    </xf>
    <xf numFmtId="0" fontId="43" fillId="0" borderId="6" xfId="62" applyFont="1" applyBorder="1" applyAlignment="1">
      <alignment horizontal="center" vertical="center" wrapText="1"/>
    </xf>
    <xf numFmtId="0" fontId="4" fillId="0" borderId="0" xfId="1" applyFont="1" applyFill="1" applyAlignment="1">
      <alignment horizontal="center" vertical="center"/>
    </xf>
    <xf numFmtId="0" fontId="36" fillId="0" borderId="0" xfId="49" applyFont="1" applyAlignment="1">
      <alignment horizontal="center"/>
    </xf>
    <xf numFmtId="0" fontId="39" fillId="0" borderId="0" xfId="49" applyFont="1" applyFill="1" applyAlignment="1">
      <alignment horizont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36" fillId="0" borderId="0" xfId="49" applyFont="1" applyFill="1" applyAlignment="1">
      <alignment horizontal="center"/>
    </xf>
    <xf numFmtId="0" fontId="5" fillId="0" borderId="0" xfId="1" applyFont="1" applyAlignment="1">
      <alignment horizontal="center" vertical="center" wrapText="1"/>
    </xf>
    <xf numFmtId="0" fontId="40" fillId="0" borderId="4"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3" xfId="1" applyFont="1" applyBorder="1" applyAlignment="1">
      <alignment horizontal="center" vertical="center" wrapText="1"/>
    </xf>
    <xf numFmtId="0" fontId="55" fillId="26" borderId="28" xfId="50" applyFont="1" applyFill="1" applyBorder="1" applyAlignment="1">
      <alignment vertical="center"/>
    </xf>
    <xf numFmtId="0" fontId="55" fillId="26" borderId="1" xfId="50" applyFont="1" applyFill="1" applyBorder="1" applyAlignment="1">
      <alignment vertical="center"/>
    </xf>
    <xf numFmtId="0" fontId="55" fillId="26" borderId="1" xfId="50" applyFont="1" applyFill="1" applyBorder="1" applyAlignment="1">
      <alignment horizontal="center" vertical="center"/>
    </xf>
    <xf numFmtId="0" fontId="69" fillId="0" borderId="0" xfId="50" applyFont="1" applyAlignment="1">
      <alignment horizontal="left" vertical="top" wrapText="1"/>
    </xf>
    <xf numFmtId="0" fontId="73" fillId="0" borderId="27" xfId="50" applyFont="1" applyBorder="1" applyAlignment="1">
      <alignment vertical="top" wrapText="1"/>
    </xf>
    <xf numFmtId="0" fontId="73" fillId="0" borderId="7" xfId="50" applyFont="1" applyBorder="1" applyAlignment="1">
      <alignment vertical="top"/>
    </xf>
    <xf numFmtId="0" fontId="73" fillId="0" borderId="3" xfId="50" applyFont="1" applyBorder="1" applyAlignment="1">
      <alignment vertical="top"/>
    </xf>
    <xf numFmtId="3" fontId="55" fillId="26" borderId="1" xfId="50" applyNumberFormat="1" applyFont="1" applyFill="1" applyBorder="1" applyAlignment="1">
      <alignment horizontal="center" vertical="center"/>
    </xf>
    <xf numFmtId="0" fontId="73" fillId="0" borderId="43" xfId="50" applyFont="1" applyBorder="1" applyAlignment="1">
      <alignment horizontal="left" vertical="top" wrapText="1"/>
    </xf>
    <xf numFmtId="0" fontId="73" fillId="0" borderId="42" xfId="50" applyFont="1" applyBorder="1" applyAlignment="1">
      <alignment horizontal="left" vertical="top"/>
    </xf>
    <xf numFmtId="0" fontId="73" fillId="0" borderId="41" xfId="50" applyFont="1" applyBorder="1" applyAlignment="1">
      <alignment horizontal="left" vertical="top"/>
    </xf>
    <xf numFmtId="0" fontId="55" fillId="26" borderId="28" xfId="50" applyFont="1" applyFill="1" applyBorder="1" applyAlignment="1">
      <alignment vertical="center" wrapText="1"/>
    </xf>
    <xf numFmtId="0" fontId="55" fillId="26" borderId="1" xfId="50" applyFont="1" applyFill="1" applyBorder="1" applyAlignment="1">
      <alignment vertical="center" wrapText="1"/>
    </xf>
    <xf numFmtId="0" fontId="71" fillId="0" borderId="27" xfId="50" applyFont="1" applyBorder="1" applyAlignment="1">
      <alignment horizontal="left" vertical="center"/>
    </xf>
    <xf numFmtId="0" fontId="71" fillId="0" borderId="7" xfId="50" applyFont="1" applyBorder="1" applyAlignment="1">
      <alignment horizontal="left" vertical="center"/>
    </xf>
    <xf numFmtId="0" fontId="71" fillId="0" borderId="3" xfId="50" applyFont="1" applyBorder="1" applyAlignment="1">
      <alignment horizontal="left" vertical="center"/>
    </xf>
    <xf numFmtId="3" fontId="71" fillId="27" borderId="4" xfId="50" applyNumberFormat="1" applyFont="1" applyFill="1" applyBorder="1" applyAlignment="1">
      <alignment horizontal="center" vertical="center"/>
    </xf>
    <xf numFmtId="3" fontId="71" fillId="27" borderId="3" xfId="50" applyNumberFormat="1" applyFont="1" applyFill="1" applyBorder="1" applyAlignment="1">
      <alignment horizontal="center" vertical="center"/>
    </xf>
    <xf numFmtId="0" fontId="55" fillId="0" borderId="28" xfId="50" applyFont="1" applyBorder="1" applyAlignment="1">
      <alignment vertical="center"/>
    </xf>
    <xf numFmtId="0" fontId="55" fillId="0" borderId="1" xfId="50" applyFont="1" applyBorder="1" applyAlignment="1">
      <alignment vertical="center"/>
    </xf>
    <xf numFmtId="3" fontId="55" fillId="0" borderId="1" xfId="50" applyNumberFormat="1" applyFont="1" applyFill="1" applyBorder="1" applyAlignment="1">
      <alignment horizontal="center" vertical="center"/>
    </xf>
    <xf numFmtId="0" fontId="71" fillId="0" borderId="27" xfId="50" applyFont="1" applyBorder="1" applyAlignment="1">
      <alignment horizontal="left" vertical="center" wrapText="1"/>
    </xf>
    <xf numFmtId="0" fontId="71" fillId="0" borderId="7" xfId="50" applyFont="1" applyBorder="1" applyAlignment="1">
      <alignment horizontal="left" vertical="center" wrapText="1"/>
    </xf>
    <xf numFmtId="0" fontId="71" fillId="0" borderId="3" xfId="50" applyFont="1" applyBorder="1" applyAlignment="1">
      <alignment horizontal="left" vertical="center" wrapText="1"/>
    </xf>
    <xf numFmtId="3" fontId="71" fillId="0" borderId="4" xfId="50" applyNumberFormat="1" applyFont="1" applyFill="1" applyBorder="1" applyAlignment="1">
      <alignment horizontal="center" vertical="center"/>
    </xf>
    <xf numFmtId="3" fontId="71" fillId="0" borderId="3" xfId="50" applyNumberFormat="1" applyFont="1" applyFill="1" applyBorder="1" applyAlignment="1">
      <alignment horizontal="center" vertical="center"/>
    </xf>
    <xf numFmtId="0" fontId="55" fillId="26" borderId="27" xfId="50" applyFont="1" applyFill="1" applyBorder="1" applyAlignment="1">
      <alignment horizontal="left" vertical="center" wrapText="1"/>
    </xf>
    <xf numFmtId="0" fontId="55" fillId="26" borderId="7" xfId="50" applyFont="1" applyFill="1" applyBorder="1" applyAlignment="1">
      <alignment horizontal="left" vertical="center" wrapText="1"/>
    </xf>
    <xf numFmtId="0" fontId="55" fillId="26" borderId="3" xfId="50" applyFont="1" applyFill="1" applyBorder="1" applyAlignment="1">
      <alignment horizontal="left" vertical="center" wrapText="1"/>
    </xf>
    <xf numFmtId="2" fontId="55" fillId="26" borderId="28" xfId="50" applyNumberFormat="1" applyFont="1" applyFill="1" applyBorder="1" applyAlignment="1">
      <alignment vertical="center" wrapText="1"/>
    </xf>
    <xf numFmtId="2" fontId="55" fillId="26" borderId="1" xfId="50" applyNumberFormat="1" applyFont="1" applyFill="1" applyBorder="1" applyAlignment="1">
      <alignment vertical="center" wrapText="1"/>
    </xf>
    <xf numFmtId="0" fontId="55" fillId="0" borderId="4" xfId="50" applyFont="1" applyBorder="1" applyAlignment="1">
      <alignment horizontal="center" vertical="center"/>
    </xf>
    <xf numFmtId="0" fontId="55" fillId="0" borderId="7" xfId="50" applyFont="1" applyBorder="1" applyAlignment="1">
      <alignment horizontal="center" vertical="center"/>
    </xf>
    <xf numFmtId="0" fontId="55" fillId="0" borderId="3" xfId="50" applyFont="1" applyBorder="1" applyAlignment="1">
      <alignment horizontal="center" vertical="center"/>
    </xf>
    <xf numFmtId="0" fontId="57" fillId="0" borderId="1" xfId="50" applyFont="1" applyBorder="1" applyAlignment="1">
      <alignment horizontal="center" vertical="center"/>
    </xf>
    <xf numFmtId="0" fontId="57" fillId="0" borderId="1" xfId="50" applyFont="1" applyBorder="1" applyAlignment="1">
      <alignment horizontal="center" vertical="center" wrapText="1"/>
    </xf>
    <xf numFmtId="0" fontId="55" fillId="26" borderId="33" xfId="50" applyFont="1" applyFill="1" applyBorder="1" applyAlignment="1">
      <alignment vertical="center"/>
    </xf>
    <xf numFmtId="0" fontId="55" fillId="26" borderId="2" xfId="50" applyFont="1" applyFill="1" applyBorder="1" applyAlignment="1">
      <alignment vertical="center"/>
    </xf>
    <xf numFmtId="3" fontId="55" fillId="26" borderId="2" xfId="50" applyNumberFormat="1" applyFont="1" applyFill="1" applyBorder="1" applyAlignment="1">
      <alignment horizontal="center" vertical="center"/>
    </xf>
    <xf numFmtId="170" fontId="57" fillId="0" borderId="25" xfId="50" applyNumberFormat="1" applyFont="1" applyFill="1" applyBorder="1" applyAlignment="1">
      <alignment horizontal="center" vertical="center"/>
    </xf>
    <xf numFmtId="0" fontId="55" fillId="0" borderId="1" xfId="50" applyFont="1" applyBorder="1" applyAlignment="1">
      <alignment horizontal="left" vertical="center" wrapText="1"/>
    </xf>
    <xf numFmtId="0" fontId="55" fillId="0" borderId="2" xfId="50" applyFont="1" applyFill="1" applyBorder="1" applyAlignment="1">
      <alignment horizontal="center" vertical="center"/>
    </xf>
    <xf numFmtId="0" fontId="55" fillId="0" borderId="1" xfId="50" applyFont="1" applyFill="1" applyBorder="1" applyAlignment="1">
      <alignment horizontal="center" vertical="center"/>
    </xf>
    <xf numFmtId="0" fontId="55" fillId="0" borderId="26" xfId="50" applyFont="1" applyBorder="1" applyAlignment="1">
      <alignment vertical="center"/>
    </xf>
    <xf numFmtId="0" fontId="55" fillId="0" borderId="25" xfId="50" applyFont="1" applyBorder="1" applyAlignment="1">
      <alignment vertical="center"/>
    </xf>
    <xf numFmtId="0" fontId="55" fillId="0" borderId="25" xfId="50" applyFont="1" applyFill="1" applyBorder="1" applyAlignment="1">
      <alignment horizontal="center" vertical="center"/>
    </xf>
    <xf numFmtId="0" fontId="55" fillId="0" borderId="30" xfId="50" applyFont="1" applyBorder="1" applyAlignment="1">
      <alignment vertical="center"/>
    </xf>
    <xf numFmtId="0" fontId="55" fillId="0" borderId="29" xfId="50" applyFont="1" applyBorder="1" applyAlignment="1">
      <alignment vertical="center"/>
    </xf>
    <xf numFmtId="0" fontId="55" fillId="0" borderId="29" xfId="50" applyFont="1" applyFill="1" applyBorder="1" applyAlignment="1">
      <alignment horizontal="center" vertical="center"/>
    </xf>
    <xf numFmtId="3" fontId="55" fillId="0" borderId="45" xfId="50" applyNumberFormat="1" applyFont="1" applyBorder="1" applyAlignment="1">
      <alignment horizontal="center" vertical="center" wrapText="1"/>
    </xf>
    <xf numFmtId="3" fontId="55" fillId="0" borderId="46" xfId="50" applyNumberFormat="1" applyFont="1" applyBorder="1" applyAlignment="1">
      <alignment horizontal="center" vertical="center" wrapText="1"/>
    </xf>
    <xf numFmtId="0" fontId="63" fillId="0" borderId="0" xfId="1" applyFont="1" applyAlignment="1">
      <alignment horizontal="center" vertical="center"/>
    </xf>
    <xf numFmtId="0" fontId="9" fillId="0" borderId="0" xfId="1" applyFont="1" applyAlignment="1">
      <alignment horizontal="center" vertical="center" wrapText="1"/>
    </xf>
    <xf numFmtId="0" fontId="55" fillId="0" borderId="40" xfId="50" applyFont="1" applyBorder="1" applyAlignment="1">
      <alignment vertical="center"/>
    </xf>
    <xf numFmtId="0" fontId="55" fillId="0" borderId="39" xfId="50" applyFont="1" applyBorder="1" applyAlignment="1">
      <alignment vertical="center"/>
    </xf>
    <xf numFmtId="0" fontId="55" fillId="0" borderId="38" xfId="50" applyFont="1" applyBorder="1" applyAlignment="1">
      <alignment vertical="center"/>
    </xf>
    <xf numFmtId="1" fontId="55" fillId="0" borderId="1" xfId="50" applyNumberFormat="1" applyFont="1" applyFill="1" applyBorder="1" applyAlignment="1">
      <alignment horizontal="center" vertical="center"/>
    </xf>
    <xf numFmtId="0" fontId="55" fillId="0" borderId="1" xfId="50" applyFont="1" applyBorder="1" applyAlignment="1">
      <alignment horizontal="left" vertical="center"/>
    </xf>
    <xf numFmtId="0" fontId="55" fillId="0" borderId="43" xfId="50" applyFont="1" applyBorder="1" applyAlignment="1">
      <alignment vertical="center"/>
    </xf>
    <xf numFmtId="0" fontId="55" fillId="0" borderId="42" xfId="50" applyFont="1" applyBorder="1" applyAlignment="1">
      <alignment vertical="center"/>
    </xf>
    <xf numFmtId="0" fontId="55" fillId="0" borderId="41" xfId="50" applyFont="1" applyBorder="1" applyAlignment="1">
      <alignment vertical="center"/>
    </xf>
    <xf numFmtId="0" fontId="57" fillId="0" borderId="42" xfId="50" applyFont="1" applyBorder="1" applyAlignment="1">
      <alignment horizontal="center" vertical="center"/>
    </xf>
    <xf numFmtId="167" fontId="55" fillId="0" borderId="29" xfId="50" applyNumberFormat="1" applyFont="1" applyFill="1" applyBorder="1" applyAlignment="1">
      <alignment horizontal="center" vertical="center"/>
    </xf>
    <xf numFmtId="0" fontId="55" fillId="0" borderId="0" xfId="50" applyFont="1" applyFill="1" applyAlignment="1"/>
    <xf numFmtId="0" fontId="55" fillId="0" borderId="0" xfId="50" applyFont="1" applyFill="1" applyBorder="1" applyAlignment="1">
      <alignment horizontal="center" vertical="center"/>
    </xf>
    <xf numFmtId="0" fontId="55" fillId="0" borderId="37" xfId="50" applyFont="1" applyBorder="1" applyAlignment="1">
      <alignment vertical="center"/>
    </xf>
    <xf numFmtId="0" fontId="55" fillId="0" borderId="6" xfId="50" applyFont="1" applyBorder="1" applyAlignment="1">
      <alignment vertical="center"/>
    </xf>
    <xf numFmtId="3" fontId="55" fillId="0" borderId="6" xfId="50" applyNumberFormat="1" applyFont="1" applyFill="1" applyBorder="1" applyAlignment="1">
      <alignment horizontal="center" vertical="center"/>
    </xf>
    <xf numFmtId="0" fontId="55" fillId="0" borderId="6" xfId="50" applyFont="1" applyFill="1" applyBorder="1" applyAlignment="1">
      <alignment horizontal="center" vertical="center"/>
    </xf>
    <xf numFmtId="0" fontId="55" fillId="0" borderId="36" xfId="50" applyFont="1" applyBorder="1" applyAlignment="1">
      <alignment horizontal="left" vertical="center"/>
    </xf>
    <xf numFmtId="0" fontId="55" fillId="0" borderId="35" xfId="50" applyFont="1" applyBorder="1" applyAlignment="1">
      <alignment horizontal="left" vertical="center"/>
    </xf>
    <xf numFmtId="0" fontId="55" fillId="0" borderId="34" xfId="50" applyFont="1" applyBorder="1" applyAlignment="1">
      <alignment horizontal="left" vertical="center"/>
    </xf>
    <xf numFmtId="3" fontId="55" fillId="0" borderId="25" xfId="50" applyNumberFormat="1" applyFont="1" applyFill="1" applyBorder="1" applyAlignment="1">
      <alignment horizontal="center" vertical="center"/>
    </xf>
    <xf numFmtId="0" fontId="57" fillId="0" borderId="30" xfId="50" applyFont="1" applyBorder="1" applyAlignment="1">
      <alignment horizontal="left" vertical="center"/>
    </xf>
    <xf numFmtId="0" fontId="57" fillId="0" borderId="29" xfId="50" applyFont="1" applyBorder="1" applyAlignment="1">
      <alignment horizontal="left" vertical="center"/>
    </xf>
    <xf numFmtId="3" fontId="55" fillId="0" borderId="29" xfId="50" applyNumberFormat="1" applyFont="1" applyBorder="1" applyAlignment="1">
      <alignment horizontal="center" vertical="center"/>
    </xf>
    <xf numFmtId="0" fontId="55" fillId="0" borderId="33" xfId="50" applyFont="1" applyBorder="1" applyAlignment="1">
      <alignment vertical="center"/>
    </xf>
    <xf numFmtId="0" fontId="55" fillId="0" borderId="2" xfId="50" applyFont="1" applyBorder="1" applyAlignment="1">
      <alignment vertical="center"/>
    </xf>
    <xf numFmtId="3" fontId="55" fillId="0" borderId="2" xfId="50" applyNumberFormat="1" applyFont="1" applyFill="1" applyBorder="1" applyAlignment="1">
      <alignment horizontal="center" vertical="center"/>
    </xf>
    <xf numFmtId="0" fontId="57" fillId="0" borderId="33" xfId="50" applyFont="1" applyBorder="1" applyAlignment="1">
      <alignment vertical="center"/>
    </xf>
    <xf numFmtId="0" fontId="57" fillId="0" borderId="2" xfId="50" applyFont="1" applyBorder="1" applyAlignment="1">
      <alignment vertical="center"/>
    </xf>
    <xf numFmtId="3" fontId="57" fillId="0" borderId="2" xfId="50" applyNumberFormat="1" applyFont="1" applyFill="1" applyBorder="1" applyAlignment="1">
      <alignment horizontal="center" vertical="center"/>
    </xf>
    <xf numFmtId="0" fontId="57" fillId="0" borderId="27" xfId="50" applyFont="1" applyBorder="1" applyAlignment="1">
      <alignment vertical="center" wrapText="1"/>
    </xf>
    <xf numFmtId="0" fontId="57" fillId="0" borderId="7" xfId="50" applyFont="1" applyBorder="1" applyAlignment="1">
      <alignment vertical="center" wrapText="1"/>
    </xf>
    <xf numFmtId="0" fontId="57" fillId="0" borderId="3" xfId="50" applyFont="1" applyBorder="1" applyAlignment="1">
      <alignment vertical="center" wrapText="1"/>
    </xf>
    <xf numFmtId="3" fontId="57" fillId="0" borderId="1" xfId="50" applyNumberFormat="1" applyFont="1" applyFill="1" applyBorder="1" applyAlignment="1">
      <alignment horizontal="center" vertical="center"/>
    </xf>
    <xf numFmtId="3" fontId="57" fillId="0" borderId="4" xfId="50" applyNumberFormat="1" applyFont="1" applyFill="1" applyBorder="1" applyAlignment="1">
      <alignment horizontal="center" vertical="center"/>
    </xf>
    <xf numFmtId="3" fontId="57" fillId="0" borderId="3" xfId="50" applyNumberFormat="1" applyFont="1" applyFill="1" applyBorder="1" applyAlignment="1">
      <alignment horizontal="center" vertical="center"/>
    </xf>
    <xf numFmtId="0" fontId="57" fillId="0" borderId="28" xfId="50" applyFont="1" applyBorder="1" applyAlignment="1">
      <alignment vertical="center"/>
    </xf>
    <xf numFmtId="0" fontId="57" fillId="0" borderId="1" xfId="50" applyFont="1" applyBorder="1" applyAlignment="1">
      <alignment vertical="center"/>
    </xf>
    <xf numFmtId="0" fontId="57" fillId="0" borderId="32" xfId="50" applyFont="1" applyBorder="1" applyAlignment="1">
      <alignment vertical="center"/>
    </xf>
    <xf numFmtId="0" fontId="57" fillId="0" borderId="31" xfId="50" applyFont="1" applyBorder="1" applyAlignment="1">
      <alignment vertical="center"/>
    </xf>
    <xf numFmtId="0" fontId="57" fillId="0" borderId="24" xfId="50" applyFont="1" applyBorder="1" applyAlignment="1">
      <alignment vertical="center"/>
    </xf>
    <xf numFmtId="3" fontId="57" fillId="0" borderId="25" xfId="50" applyNumberFormat="1" applyFont="1" applyFill="1" applyBorder="1" applyAlignment="1">
      <alignment horizontal="center" vertical="center"/>
    </xf>
    <xf numFmtId="3" fontId="55" fillId="0" borderId="4" xfId="50" applyNumberFormat="1" applyFont="1" applyBorder="1" applyAlignment="1">
      <alignment horizontal="center" vertical="center"/>
    </xf>
    <xf numFmtId="3" fontId="55" fillId="0" borderId="3" xfId="50" applyNumberFormat="1" applyFont="1" applyBorder="1" applyAlignment="1">
      <alignment horizontal="center" vertical="center"/>
    </xf>
    <xf numFmtId="0" fontId="57" fillId="0" borderId="40" xfId="50" applyFont="1" applyBorder="1" applyAlignment="1">
      <alignment horizontal="left" vertical="center"/>
    </xf>
    <xf numFmtId="0" fontId="57" fillId="0" borderId="39" xfId="50" applyFont="1" applyBorder="1" applyAlignment="1">
      <alignment horizontal="left" vertical="center"/>
    </xf>
    <xf numFmtId="0" fontId="57" fillId="0" borderId="38" xfId="50" applyFont="1" applyBorder="1" applyAlignment="1">
      <alignment horizontal="left" vertical="center"/>
    </xf>
    <xf numFmtId="0" fontId="57" fillId="0" borderId="44" xfId="50" applyFont="1" applyBorder="1" applyAlignment="1">
      <alignment horizontal="left" vertical="center"/>
    </xf>
    <xf numFmtId="0" fontId="57" fillId="0" borderId="20" xfId="50" applyFont="1" applyBorder="1" applyAlignment="1">
      <alignment horizontal="left" vertical="center"/>
    </xf>
    <xf numFmtId="0" fontId="57" fillId="0" borderId="21" xfId="50" applyFont="1" applyBorder="1" applyAlignment="1">
      <alignment horizontal="left" vertical="center"/>
    </xf>
    <xf numFmtId="170" fontId="57" fillId="0" borderId="1" xfId="50" applyNumberFormat="1" applyFont="1" applyFill="1" applyBorder="1" applyAlignment="1">
      <alignment horizontal="center" vertical="center"/>
    </xf>
    <xf numFmtId="0" fontId="57" fillId="0" borderId="28" xfId="50" applyFont="1" applyBorder="1" applyAlignment="1">
      <alignment horizontal="left" vertical="top"/>
    </xf>
    <xf numFmtId="0" fontId="57" fillId="0" borderId="1" xfId="50" applyFont="1" applyBorder="1" applyAlignment="1">
      <alignment horizontal="left" vertical="top"/>
    </xf>
    <xf numFmtId="0" fontId="43" fillId="0" borderId="0" xfId="2" applyFont="1" applyFill="1" applyAlignment="1">
      <alignment horizontal="center" vertical="top" wrapText="1"/>
    </xf>
    <xf numFmtId="0" fontId="43" fillId="0" borderId="1" xfId="2" applyFont="1" applyFill="1" applyBorder="1" applyAlignment="1">
      <alignment horizontal="center" vertical="center" wrapText="1"/>
    </xf>
    <xf numFmtId="0" fontId="43" fillId="0" borderId="1" xfId="2"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0" xfId="2" applyNumberFormat="1" applyFont="1" applyFill="1" applyBorder="1" applyAlignment="1">
      <alignment horizontal="center" vertical="center" wrapText="1"/>
    </xf>
    <xf numFmtId="0" fontId="43" fillId="0" borderId="6" xfId="2" applyNumberFormat="1" applyFont="1" applyFill="1" applyBorder="1" applyAlignment="1">
      <alignment horizontal="center" vertical="center" wrapText="1"/>
    </xf>
    <xf numFmtId="0" fontId="43" fillId="0" borderId="2" xfId="2" applyNumberFormat="1" applyFont="1" applyFill="1" applyBorder="1" applyAlignment="1">
      <alignment horizontal="center" vertical="center" wrapText="1"/>
    </xf>
    <xf numFmtId="0" fontId="43" fillId="0" borderId="1" xfId="2" applyFont="1" applyFill="1" applyBorder="1" applyAlignment="1">
      <alignment horizontal="center" vertical="center"/>
    </xf>
    <xf numFmtId="0" fontId="43" fillId="25" borderId="2" xfId="2" applyFont="1" applyFill="1" applyBorder="1" applyAlignment="1">
      <alignment horizontal="center" vertical="center" wrapText="1"/>
    </xf>
    <xf numFmtId="0" fontId="43" fillId="25" borderId="22" xfId="2" applyFont="1" applyFill="1" applyBorder="1" applyAlignment="1">
      <alignment horizontal="center" vertical="center" wrapText="1"/>
    </xf>
    <xf numFmtId="0" fontId="43" fillId="25" borderId="21" xfId="2" applyFont="1" applyFill="1" applyBorder="1" applyAlignment="1">
      <alignment horizontal="center" vertical="center" wrapText="1"/>
    </xf>
    <xf numFmtId="0" fontId="11" fillId="0" borderId="0" xfId="2" applyFont="1" applyFill="1" applyAlignment="1">
      <alignment horizontal="center"/>
    </xf>
    <xf numFmtId="0" fontId="43" fillId="0" borderId="0" xfId="2" applyFont="1" applyFill="1" applyAlignment="1">
      <alignment horizontal="center"/>
    </xf>
    <xf numFmtId="0" fontId="43" fillId="0" borderId="10" xfId="2" applyFont="1" applyFill="1" applyBorder="1" applyAlignment="1">
      <alignment horizontal="center" vertical="center" wrapText="1"/>
    </xf>
    <xf numFmtId="0" fontId="43" fillId="0" borderId="6" xfId="2" applyFont="1" applyFill="1" applyBorder="1" applyAlignment="1">
      <alignment horizontal="center" vertical="center" wrapText="1"/>
    </xf>
    <xf numFmtId="0" fontId="43" fillId="0" borderId="2" xfId="2" applyFont="1" applyFill="1" applyBorder="1" applyAlignment="1">
      <alignment horizontal="center" vertical="center" wrapText="1"/>
    </xf>
    <xf numFmtId="0" fontId="43" fillId="0" borderId="4" xfId="52" applyFont="1" applyFill="1" applyBorder="1" applyAlignment="1">
      <alignment horizontal="center" vertical="center"/>
    </xf>
    <xf numFmtId="0" fontId="43" fillId="0" borderId="7" xfId="52" applyFont="1" applyFill="1" applyBorder="1" applyAlignment="1">
      <alignment horizontal="center" vertical="center"/>
    </xf>
    <xf numFmtId="0" fontId="43" fillId="0" borderId="9" xfId="52" applyFont="1" applyFill="1" applyBorder="1" applyAlignment="1">
      <alignment horizontal="center" vertical="center" wrapText="1"/>
    </xf>
    <xf numFmtId="0" fontId="43" fillId="0" borderId="23" xfId="52" applyFont="1" applyFill="1" applyBorder="1" applyAlignment="1">
      <alignment horizontal="center" vertical="center" wrapText="1"/>
    </xf>
    <xf numFmtId="0" fontId="43" fillId="0" borderId="22" xfId="52" applyFont="1" applyFill="1" applyBorder="1" applyAlignment="1">
      <alignment horizontal="center" vertical="center" wrapText="1"/>
    </xf>
    <xf numFmtId="0" fontId="43" fillId="0" borderId="20" xfId="52" applyFont="1" applyFill="1" applyBorder="1" applyAlignment="1">
      <alignment horizontal="center" vertical="center" wrapText="1"/>
    </xf>
    <xf numFmtId="0" fontId="43" fillId="0" borderId="4" xfId="2" applyFont="1" applyFill="1" applyBorder="1" applyAlignment="1">
      <alignment horizontal="center" vertical="center" wrapText="1"/>
    </xf>
    <xf numFmtId="0" fontId="43" fillId="0" borderId="7" xfId="2" applyFont="1" applyFill="1" applyBorder="1" applyAlignment="1">
      <alignment horizontal="center" vertical="center" wrapText="1"/>
    </xf>
    <xf numFmtId="0" fontId="43" fillId="0" borderId="3"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39" fillId="0" borderId="20" xfId="49" applyFont="1" applyFill="1" applyBorder="1" applyAlignment="1">
      <alignment horizontal="center"/>
    </xf>
    <xf numFmtId="0" fontId="40" fillId="0" borderId="10" xfId="49" applyFont="1" applyFill="1" applyBorder="1" applyAlignment="1">
      <alignment horizontal="center" vertical="center" wrapText="1"/>
    </xf>
    <xf numFmtId="0" fontId="40" fillId="0" borderId="6" xfId="49" applyFont="1" applyFill="1" applyBorder="1" applyAlignment="1">
      <alignment horizontal="center" vertical="center" wrapText="1"/>
    </xf>
    <xf numFmtId="0" fontId="40" fillId="0" borderId="2" xfId="49" applyFont="1" applyFill="1" applyBorder="1" applyAlignment="1">
      <alignment horizontal="center" vertical="center" wrapText="1"/>
    </xf>
    <xf numFmtId="0" fontId="40" fillId="0" borderId="9" xfId="49" applyFont="1" applyFill="1" applyBorder="1" applyAlignment="1">
      <alignment horizontal="center" vertical="center" wrapText="1"/>
    </xf>
    <xf numFmtId="0" fontId="40" fillId="0" borderId="5" xfId="49" applyFont="1" applyFill="1" applyBorder="1" applyAlignment="1">
      <alignment horizontal="center" vertical="center" wrapText="1"/>
    </xf>
    <xf numFmtId="0" fontId="40" fillId="0" borderId="22" xfId="49" applyFont="1" applyFill="1" applyBorder="1" applyAlignment="1">
      <alignment horizontal="center" vertical="center" wrapText="1"/>
    </xf>
    <xf numFmtId="0" fontId="40" fillId="0" borderId="4" xfId="49" applyFont="1" applyFill="1" applyBorder="1" applyAlignment="1">
      <alignment horizontal="center" vertical="center" wrapText="1"/>
    </xf>
    <xf numFmtId="0" fontId="40" fillId="0" borderId="7" xfId="49" applyFont="1" applyFill="1" applyBorder="1" applyAlignment="1">
      <alignment horizontal="center" vertical="center" wrapText="1"/>
    </xf>
    <xf numFmtId="0" fontId="40" fillId="0" borderId="3" xfId="49" applyFont="1" applyFill="1" applyBorder="1" applyAlignment="1">
      <alignment horizontal="center" vertical="center" wrapText="1"/>
    </xf>
    <xf numFmtId="0" fontId="40" fillId="0" borderId="1" xfId="49" applyFont="1" applyFill="1" applyBorder="1" applyAlignment="1">
      <alignment horizontal="center" vertical="center" wrapText="1"/>
    </xf>
    <xf numFmtId="0" fontId="40" fillId="0" borderId="1" xfId="49" applyFont="1" applyFill="1" applyBorder="1" applyAlignment="1">
      <alignment horizontal="center" vertical="center" textRotation="90" wrapText="1"/>
    </xf>
    <xf numFmtId="0" fontId="43" fillId="0" borderId="10" xfId="49" applyFont="1" applyFill="1" applyBorder="1" applyAlignment="1" applyProtection="1">
      <alignment horizontal="center" vertical="center" wrapText="1"/>
    </xf>
    <xf numFmtId="0" fontId="43" fillId="0" borderId="2" xfId="49" applyFont="1" applyFill="1" applyBorder="1" applyAlignment="1" applyProtection="1">
      <alignment horizontal="center" vertical="center" wrapText="1"/>
    </xf>
    <xf numFmtId="0" fontId="51" fillId="0" borderId="1" xfId="49" applyFont="1" applyFill="1" applyBorder="1" applyAlignment="1">
      <alignment horizontal="center" vertical="center" wrapText="1"/>
    </xf>
    <xf numFmtId="0" fontId="39" fillId="0" borderId="1" xfId="49" applyFont="1" applyFill="1" applyBorder="1" applyAlignment="1">
      <alignment horizontal="center" vertical="center" wrapText="1"/>
    </xf>
    <xf numFmtId="0" fontId="40" fillId="0" borderId="10" xfId="49" applyFont="1" applyFill="1" applyBorder="1" applyAlignment="1">
      <alignment horizontal="center" vertical="center" textRotation="90" wrapText="1"/>
    </xf>
    <xf numFmtId="0" fontId="40" fillId="0" borderId="2" xfId="49" applyFont="1" applyFill="1" applyBorder="1" applyAlignment="1">
      <alignment horizontal="center" vertical="center" textRotation="90" wrapText="1"/>
    </xf>
    <xf numFmtId="0" fontId="44" fillId="0" borderId="10" xfId="45" applyFont="1" applyFill="1" applyBorder="1" applyAlignment="1">
      <alignment horizontal="center" vertical="center" textRotation="90" wrapText="1"/>
    </xf>
    <xf numFmtId="0" fontId="44" fillId="0" borderId="2" xfId="45" applyFont="1" applyFill="1" applyBorder="1" applyAlignment="1">
      <alignment horizontal="center" vertical="center" textRotation="90" wrapText="1"/>
    </xf>
    <xf numFmtId="0" fontId="40" fillId="0" borderId="10" xfId="49" applyFont="1" applyFill="1" applyBorder="1" applyAlignment="1">
      <alignment horizontal="center" vertical="center"/>
    </xf>
    <xf numFmtId="0" fontId="40" fillId="0" borderId="2" xfId="49" applyFont="1" applyFill="1" applyBorder="1" applyAlignment="1">
      <alignment horizontal="center" vertical="center"/>
    </xf>
    <xf numFmtId="0" fontId="39" fillId="0" borderId="1" xfId="49" applyFont="1" applyFill="1" applyBorder="1" applyAlignment="1">
      <alignment horizontal="right"/>
    </xf>
    <xf numFmtId="0" fontId="36" fillId="0" borderId="1" xfId="49" applyFont="1" applyFill="1" applyBorder="1" applyAlignment="1">
      <alignment horizontal="right"/>
    </xf>
    <xf numFmtId="0" fontId="43" fillId="0" borderId="10" xfId="2" applyFont="1" applyFill="1" applyBorder="1" applyAlignment="1">
      <alignment horizontal="center" vertical="center" textRotation="90" wrapText="1"/>
    </xf>
    <xf numFmtId="0" fontId="43" fillId="0" borderId="2" xfId="2" applyFont="1" applyFill="1" applyBorder="1" applyAlignment="1">
      <alignment horizontal="center" vertical="center" textRotation="90" wrapText="1"/>
    </xf>
    <xf numFmtId="0" fontId="43" fillId="0" borderId="1" xfId="49" applyFont="1" applyFill="1" applyBorder="1" applyAlignment="1" applyProtection="1">
      <alignment horizontal="center" vertical="center" textRotation="90" wrapText="1"/>
    </xf>
    <xf numFmtId="0" fontId="42" fillId="0" borderId="0" xfId="2" applyFont="1" applyFill="1" applyAlignment="1">
      <alignment horizontal="center" wrapText="1"/>
    </xf>
    <xf numFmtId="0" fontId="42" fillId="0" borderId="0" xfId="2" applyFont="1" applyFill="1" applyAlignment="1">
      <alignment horizontal="center"/>
    </xf>
    <xf numFmtId="0" fontId="49" fillId="0" borderId="0" xfId="2" applyFont="1" applyFill="1" applyAlignment="1">
      <alignment horizontal="center"/>
    </xf>
    <xf numFmtId="0" fontId="0" fillId="0" borderId="52" xfId="0" applyBorder="1" applyAlignment="1">
      <alignment wrapText="1"/>
    </xf>
    <xf numFmtId="0" fontId="0" fillId="0" borderId="0" xfId="0" applyBorder="1" applyAlignment="1">
      <alignment wrapText="1"/>
    </xf>
    <xf numFmtId="0" fontId="2" fillId="0" borderId="49" xfId="0" applyFont="1" applyBorder="1" applyAlignment="1">
      <alignment horizontal="center" wrapText="1"/>
    </xf>
    <xf numFmtId="0" fontId="2" fillId="0" borderId="50" xfId="0" applyFont="1" applyBorder="1" applyAlignment="1">
      <alignment horizontal="center" wrapText="1"/>
    </xf>
    <xf numFmtId="0" fontId="2" fillId="0" borderId="51" xfId="0" applyFont="1" applyBorder="1" applyAlignment="1">
      <alignment horizontal="center" wrapText="1"/>
    </xf>
    <xf numFmtId="0" fontId="0" fillId="0" borderId="52" xfId="0" applyBorder="1" applyAlignment="1">
      <alignment horizontal="center" vertical="center" wrapText="1"/>
    </xf>
    <xf numFmtId="0" fontId="0" fillId="0" borderId="0" xfId="0" applyAlignment="1">
      <alignment wrapText="1"/>
    </xf>
    <xf numFmtId="0" fontId="0" fillId="0" borderId="53" xfId="0" applyBorder="1" applyAlignment="1">
      <alignment wrapText="1"/>
    </xf>
    <xf numFmtId="0" fontId="2" fillId="0" borderId="52" xfId="0" applyFont="1" applyBorder="1" applyAlignment="1">
      <alignment vertical="top" wrapText="1"/>
    </xf>
    <xf numFmtId="0" fontId="2" fillId="0" borderId="0" xfId="0" applyFont="1" applyBorder="1" applyAlignment="1">
      <alignment vertical="top" wrapText="1"/>
    </xf>
    <xf numFmtId="0" fontId="2" fillId="0" borderId="53" xfId="0" applyFont="1" applyBorder="1" applyAlignment="1">
      <alignment vertical="top" wrapText="1"/>
    </xf>
    <xf numFmtId="0" fontId="0" fillId="0" borderId="52" xfId="0" applyBorder="1" applyAlignment="1">
      <alignment vertical="center" wrapText="1"/>
    </xf>
    <xf numFmtId="0" fontId="0" fillId="0" borderId="0" xfId="0" applyBorder="1" applyAlignment="1">
      <alignment vertical="center" wrapText="1"/>
    </xf>
  </cellXfs>
  <cellStyles count="67">
    <cellStyle name="20% - Акцент1 2" xfId="4" xr:uid="{00000000-0005-0000-0000-000000000000}"/>
    <cellStyle name="20% - Акцент2 2" xfId="5" xr:uid="{00000000-0005-0000-0000-000001000000}"/>
    <cellStyle name="20% - Акцент3 2" xfId="6" xr:uid="{00000000-0005-0000-0000-000002000000}"/>
    <cellStyle name="20% - Акцент4 2" xfId="7" xr:uid="{00000000-0005-0000-0000-000003000000}"/>
    <cellStyle name="20% - Акцент5 2" xfId="8" xr:uid="{00000000-0005-0000-0000-000004000000}"/>
    <cellStyle name="20% - Акцент6 2" xfId="9" xr:uid="{00000000-0005-0000-0000-000005000000}"/>
    <cellStyle name="40% - Акцент1 2" xfId="10" xr:uid="{00000000-0005-0000-0000-000006000000}"/>
    <cellStyle name="40% - Акцент2 2" xfId="11" xr:uid="{00000000-0005-0000-0000-000007000000}"/>
    <cellStyle name="40% - Акцент3 2" xfId="12" xr:uid="{00000000-0005-0000-0000-000008000000}"/>
    <cellStyle name="40% - Акцент4 2" xfId="13" xr:uid="{00000000-0005-0000-0000-000009000000}"/>
    <cellStyle name="40% - Акцент5 2" xfId="14" xr:uid="{00000000-0005-0000-0000-00000A000000}"/>
    <cellStyle name="40% - Акцент6 2" xfId="15" xr:uid="{00000000-0005-0000-0000-00000B000000}"/>
    <cellStyle name="60% - Акцент1 2" xfId="16" xr:uid="{00000000-0005-0000-0000-00000C000000}"/>
    <cellStyle name="60% - Акцент2 2" xfId="17" xr:uid="{00000000-0005-0000-0000-00000D000000}"/>
    <cellStyle name="60% - Акцент3 2" xfId="18" xr:uid="{00000000-0005-0000-0000-00000E000000}"/>
    <cellStyle name="60% - Акцент4 2" xfId="19" xr:uid="{00000000-0005-0000-0000-00000F000000}"/>
    <cellStyle name="60% - Акцент5 2" xfId="20" xr:uid="{00000000-0005-0000-0000-000010000000}"/>
    <cellStyle name="60% - Акцент6 2" xfId="21" xr:uid="{00000000-0005-0000-0000-000011000000}"/>
    <cellStyle name="Normal 2" xfId="22" xr:uid="{00000000-0005-0000-0000-000012000000}"/>
    <cellStyle name="Акцент1 2" xfId="23" xr:uid="{00000000-0005-0000-0000-000013000000}"/>
    <cellStyle name="Акцент2 2" xfId="24" xr:uid="{00000000-0005-0000-0000-000014000000}"/>
    <cellStyle name="Акцент3 2" xfId="25" xr:uid="{00000000-0005-0000-0000-000015000000}"/>
    <cellStyle name="Акцент4 2" xfId="26" xr:uid="{00000000-0005-0000-0000-000016000000}"/>
    <cellStyle name="Акцент5 2" xfId="27" xr:uid="{00000000-0005-0000-0000-000017000000}"/>
    <cellStyle name="Акцент6 2" xfId="28" xr:uid="{00000000-0005-0000-0000-000018000000}"/>
    <cellStyle name="Ввод  2" xfId="29" xr:uid="{00000000-0005-0000-0000-000019000000}"/>
    <cellStyle name="Вывод 2" xfId="30" xr:uid="{00000000-0005-0000-0000-00001A000000}"/>
    <cellStyle name="Вычисление 2" xfId="31" xr:uid="{00000000-0005-0000-0000-00001B000000}"/>
    <cellStyle name="Заголовок 1 2" xfId="32" xr:uid="{00000000-0005-0000-0000-00001C000000}"/>
    <cellStyle name="Заголовок 2 2" xfId="33" xr:uid="{00000000-0005-0000-0000-00001D000000}"/>
    <cellStyle name="Заголовок 3 2" xfId="34" xr:uid="{00000000-0005-0000-0000-00001E000000}"/>
    <cellStyle name="Заголовок 4 2" xfId="35" xr:uid="{00000000-0005-0000-0000-00001F000000}"/>
    <cellStyle name="Итог 2" xfId="36" xr:uid="{00000000-0005-0000-0000-000020000000}"/>
    <cellStyle name="Контрольная ячейка 2" xfId="37" xr:uid="{00000000-0005-0000-0000-000021000000}"/>
    <cellStyle name="Название 2" xfId="38" xr:uid="{00000000-0005-0000-0000-000022000000}"/>
    <cellStyle name="Нейтральный 2" xfId="39" xr:uid="{00000000-0005-0000-0000-000023000000}"/>
    <cellStyle name="Обычный" xfId="0" builtinId="0"/>
    <cellStyle name="Обычный 12 2" xfId="40" xr:uid="{00000000-0005-0000-0000-000025000000}"/>
    <cellStyle name="Обычный 2" xfId="3" xr:uid="{00000000-0005-0000-0000-000026000000}"/>
    <cellStyle name="Обычный 2 2" xfId="62" xr:uid="{00000000-0005-0000-0000-000027000000}"/>
    <cellStyle name="Обычный 3" xfId="2" xr:uid="{00000000-0005-0000-0000-000028000000}"/>
    <cellStyle name="Обычный 3 2" xfId="41" xr:uid="{00000000-0005-0000-0000-000029000000}"/>
    <cellStyle name="Обычный 3 2 2 2" xfId="42" xr:uid="{00000000-0005-0000-0000-00002A000000}"/>
    <cellStyle name="Обычный 3 21" xfId="63" xr:uid="{00000000-0005-0000-0000-00002B000000}"/>
    <cellStyle name="Обычный 4" xfId="43" xr:uid="{00000000-0005-0000-0000-00002C000000}"/>
    <cellStyle name="Обычный 4 2" xfId="44" xr:uid="{00000000-0005-0000-0000-00002D000000}"/>
    <cellStyle name="Обычный 5" xfId="45" xr:uid="{00000000-0005-0000-0000-00002E000000}"/>
    <cellStyle name="Обычный 6" xfId="46" xr:uid="{00000000-0005-0000-0000-00002F000000}"/>
    <cellStyle name="Обычный 6 2" xfId="47" xr:uid="{00000000-0005-0000-0000-000030000000}"/>
    <cellStyle name="Обычный 6 2 2" xfId="48" xr:uid="{00000000-0005-0000-0000-000031000000}"/>
    <cellStyle name="Обычный 6 2 3" xfId="49" xr:uid="{00000000-0005-0000-0000-000032000000}"/>
    <cellStyle name="Обычный 7" xfId="1" xr:uid="{00000000-0005-0000-0000-000033000000}"/>
    <cellStyle name="Обычный 7 2" xfId="50" xr:uid="{00000000-0005-0000-0000-000034000000}"/>
    <cellStyle name="Обычный 8" xfId="51" xr:uid="{00000000-0005-0000-0000-000035000000}"/>
    <cellStyle name="Обычный_Форматы по компаниям_last" xfId="52" xr:uid="{00000000-0005-0000-0000-000036000000}"/>
    <cellStyle name="Плохой 2" xfId="53" xr:uid="{00000000-0005-0000-0000-000037000000}"/>
    <cellStyle name="Пояснение 2" xfId="54" xr:uid="{00000000-0005-0000-0000-000038000000}"/>
    <cellStyle name="Примечание 2" xfId="55" xr:uid="{00000000-0005-0000-0000-000039000000}"/>
    <cellStyle name="Процентный 2" xfId="64" xr:uid="{00000000-0005-0000-0000-00003A000000}"/>
    <cellStyle name="Процентный 3" xfId="65" xr:uid="{00000000-0005-0000-0000-00003B000000}"/>
    <cellStyle name="Связанная ячейка 2" xfId="56" xr:uid="{00000000-0005-0000-0000-00003C000000}"/>
    <cellStyle name="Стиль 1" xfId="66" xr:uid="{00000000-0005-0000-0000-00003D000000}"/>
    <cellStyle name="Текст предупреждения 2" xfId="57" xr:uid="{00000000-0005-0000-0000-00003E000000}"/>
    <cellStyle name="Финансовый 2" xfId="58" xr:uid="{00000000-0005-0000-0000-00003F000000}"/>
    <cellStyle name="Финансовый 2 2 2 2 2" xfId="59" xr:uid="{00000000-0005-0000-0000-000040000000}"/>
    <cellStyle name="Финансовый 3" xfId="60" xr:uid="{00000000-0005-0000-0000-000041000000}"/>
    <cellStyle name="Хороший 2" xfId="61" xr:uid="{00000000-0005-0000-0000-000042000000}"/>
  </cellStyles>
  <dxfs count="0"/>
  <tableStyles count="0" defaultTableStyle="TableStyleMedium2" defaultPivotStyle="PivotStyleLight16"/>
  <colors>
    <mruColors>
      <color rgb="FF76D1F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800"/>
            </a:pPr>
            <a:r>
              <a:rPr lang="ru-RU" sz="800"/>
              <a:t>Денежный поток на собственный капитал</a:t>
            </a:r>
            <a:r>
              <a:rPr lang="ru-RU" sz="800" baseline="0"/>
              <a:t>, руб.</a:t>
            </a:r>
          </a:p>
        </c:rich>
      </c:tx>
      <c:layout>
        <c:manualLayout>
          <c:xMode val="edge"/>
          <c:yMode val="edge"/>
          <c:x val="9.7184341319037255E-3"/>
          <c:y val="1.8908981766339011E-2"/>
        </c:manualLayout>
      </c:layout>
      <c:overlay val="0"/>
      <c:spPr>
        <a:noFill/>
        <a:ln w="25400">
          <a:noFill/>
        </a:ln>
      </c:spPr>
    </c:title>
    <c:autoTitleDeleted val="0"/>
    <c:plotArea>
      <c:layout>
        <c:manualLayout>
          <c:layoutTarget val="inner"/>
          <c:xMode val="edge"/>
          <c:yMode val="edge"/>
          <c:x val="0.17982942779634678"/>
          <c:y val="9.9557370143548388E-2"/>
          <c:w val="0.69993365722901668"/>
          <c:h val="0.72434553471722596"/>
        </c:manualLayout>
      </c:layout>
      <c:lineChart>
        <c:grouping val="standard"/>
        <c:varyColors val="0"/>
        <c:ser>
          <c:idx val="6"/>
          <c:order val="0"/>
          <c:tx>
            <c:v>Накопленный чистый денежный поток</c:v>
          </c:tx>
          <c:spPr>
            <a:ln>
              <a:prstDash val="sysDash"/>
            </a:ln>
          </c:spPr>
          <c:marker>
            <c:symbol val="none"/>
          </c:marker>
          <c:val>
            <c:numLit>
              <c:formatCode>General</c:formatCode>
              <c:ptCount val="15"/>
              <c:pt idx="0">
                <c:v>14607.975178897241</c:v>
              </c:pt>
              <c:pt idx="1">
                <c:v>29801.07349262241</c:v>
              </c:pt>
              <c:pt idx="2">
                <c:v>45601.89694364577</c:v>
              </c:pt>
              <c:pt idx="3">
                <c:v>62034.754506167068</c:v>
              </c:pt>
              <c:pt idx="4">
                <c:v>79124.927513354036</c:v>
              </c:pt>
              <c:pt idx="5">
                <c:v>96898.7085517011</c:v>
              </c:pt>
              <c:pt idx="6">
                <c:v>115383.44191116249</c:v>
              </c:pt>
              <c:pt idx="7">
                <c:v>134607.5656532906</c:v>
              </c:pt>
              <c:pt idx="8">
                <c:v>154600.65536209987</c:v>
              </c:pt>
              <c:pt idx="9">
                <c:v>175393.46964496543</c:v>
              </c:pt>
              <c:pt idx="10">
                <c:v>197017.99745355727</c:v>
              </c:pt>
              <c:pt idx="11">
                <c:v>219507.50729761232</c:v>
              </c:pt>
              <c:pt idx="12">
                <c:v>242896.59842725686</c:v>
              </c:pt>
              <c:pt idx="13">
                <c:v>267221.25406262232</c:v>
              </c:pt>
              <c:pt idx="14">
                <c:v>292518.89675264538</c:v>
              </c:pt>
            </c:numLit>
          </c:val>
          <c:smooth val="0"/>
          <c:extLst>
            <c:ext xmlns:c16="http://schemas.microsoft.com/office/drawing/2014/chart" uri="{C3380CC4-5D6E-409C-BE32-E72D297353CC}">
              <c16:uniqueId val="{00000000-C37C-49EF-B1D6-2107FD937698}"/>
            </c:ext>
          </c:extLst>
        </c:ser>
        <c:ser>
          <c:idx val="0"/>
          <c:order val="1"/>
          <c:tx>
            <c:v>Дисконтированный денежный поток нарастающим итогом</c:v>
          </c:tx>
          <c:marker>
            <c:symbol val="none"/>
          </c:marker>
          <c:val>
            <c:numLit>
              <c:formatCode>General</c:formatCode>
              <c:ptCount val="15"/>
              <c:pt idx="0">
                <c:v>14607.975178897241</c:v>
              </c:pt>
              <c:pt idx="1">
                <c:v>27777.112321503824</c:v>
              </c:pt>
              <c:pt idx="2">
                <c:v>40227.933842020524</c:v>
              </c:pt>
              <c:pt idx="3">
                <c:v>51999.620483842882</c:v>
              </c:pt>
              <c:pt idx="4">
                <c:v>63129.215870829838</c:v>
              </c:pt>
              <c:pt idx="5">
                <c:v>73651.74307619124</c:v>
              </c:pt>
              <c:pt idx="6">
                <c:v>83600.31483320464</c:v>
              </c:pt>
              <c:pt idx="7">
                <c:v>93006.237734557071</c:v>
              </c:pt>
              <c:pt idx="8">
                <c:v>101899.11074819288</c:v>
              </c:pt>
              <c:pt idx="9">
                <c:v>110306.91835966533</c:v>
              </c:pt>
              <c:pt idx="10">
                <c:v>118256.11863408207</c:v>
              </c:pt>
              <c:pt idx="11">
                <c:v>125771.72647474859</c:v>
              </c:pt>
              <c:pt idx="12">
                <c:v>132877.3923405</c:v>
              </c:pt>
              <c:pt idx="13">
                <c:v>139595.47666942203</c:v>
              </c:pt>
              <c:pt idx="14">
                <c:v>145947.12024315173</c:v>
              </c:pt>
            </c:numLit>
          </c:val>
          <c:smooth val="0"/>
          <c:extLst>
            <c:ext xmlns:c16="http://schemas.microsoft.com/office/drawing/2014/chart" uri="{C3380CC4-5D6E-409C-BE32-E72D297353CC}">
              <c16:uniqueId val="{00000001-C37C-49EF-B1D6-2107FD937698}"/>
            </c:ext>
          </c:extLst>
        </c:ser>
        <c:dLbls>
          <c:showLegendKey val="0"/>
          <c:showVal val="0"/>
          <c:showCatName val="0"/>
          <c:showSerName val="0"/>
          <c:showPercent val="0"/>
          <c:showBubbleSize val="0"/>
        </c:dLbls>
        <c:smooth val="0"/>
        <c:axId val="137516544"/>
        <c:axId val="81159872"/>
      </c:lineChart>
      <c:catAx>
        <c:axId val="137516544"/>
        <c:scaling>
          <c:orientation val="minMax"/>
        </c:scaling>
        <c:delete val="0"/>
        <c:axPos val="b"/>
        <c:numFmt formatCode="General" sourceLinked="1"/>
        <c:majorTickMark val="out"/>
        <c:minorTickMark val="none"/>
        <c:tickLblPos val="nextTo"/>
        <c:crossAx val="81159872"/>
        <c:crosses val="autoZero"/>
        <c:auto val="1"/>
        <c:lblAlgn val="ctr"/>
        <c:lblOffset val="100"/>
        <c:noMultiLvlLbl val="0"/>
      </c:catAx>
      <c:valAx>
        <c:axId val="81159872"/>
        <c:scaling>
          <c:orientation val="minMax"/>
        </c:scaling>
        <c:delete val="0"/>
        <c:axPos val="l"/>
        <c:majorGridlines/>
        <c:numFmt formatCode="General" sourceLinked="1"/>
        <c:majorTickMark val="out"/>
        <c:minorTickMark val="none"/>
        <c:tickLblPos val="nextTo"/>
        <c:txPr>
          <a:bodyPr/>
          <a:lstStyle/>
          <a:p>
            <a:pPr>
              <a:defRPr sz="700"/>
            </a:pPr>
            <a:endParaRPr lang="ru-RU"/>
          </a:p>
        </c:txPr>
        <c:crossAx val="137516544"/>
        <c:crosses val="autoZero"/>
        <c:crossBetween val="between"/>
      </c:valAx>
    </c:plotArea>
    <c:legend>
      <c:legendPos val="r"/>
      <c:layout>
        <c:manualLayout>
          <c:xMode val="edge"/>
          <c:yMode val="edge"/>
          <c:x val="7.9912883230021745E-3"/>
          <c:y val="0.92097802827402475"/>
          <c:w val="0.85325604512201947"/>
          <c:h val="7.902198922639514E-2"/>
        </c:manualLayout>
      </c:layout>
      <c:overlay val="0"/>
      <c:txPr>
        <a:bodyPr/>
        <a:lstStyle/>
        <a:p>
          <a:pPr>
            <a:defRPr sz="800"/>
          </a:pPr>
          <a:endParaRPr lang="ru-RU"/>
        </a:p>
      </c:txPr>
    </c:legend>
    <c:plotVisOnly val="1"/>
    <c:dispBlanksAs val="zero"/>
    <c:showDLblsOverMax val="0"/>
  </c:chart>
  <c:spPr>
    <a:solidFill>
      <a:schemeClr val="accent3">
        <a:lumMod val="20000"/>
        <a:lumOff val="80000"/>
      </a:schemeClr>
    </a:solidFill>
  </c:spPr>
  <c:printSettings>
    <c:headerFooter/>
    <c:pageMargins b="0.75000000000000488" l="0.70000000000000062" r="0.70000000000000062" t="0.75000000000000488"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39</xdr:col>
      <xdr:colOff>756987</xdr:colOff>
      <xdr:row>37</xdr:row>
      <xdr:rowOff>185487</xdr:rowOff>
    </xdr:from>
    <xdr:to>
      <xdr:col>40</xdr:col>
      <xdr:colOff>49713</xdr:colOff>
      <xdr:row>37</xdr:row>
      <xdr:rowOff>185489</xdr:rowOff>
    </xdr:to>
    <xdr:cxnSp macro="">
      <xdr:nvCxnSpPr>
        <xdr:cNvPr id="3" name="Прямая соединительная линия 2">
          <a:extLst>
            <a:ext uri="{FF2B5EF4-FFF2-40B4-BE49-F238E27FC236}">
              <a16:creationId xmlns:a16="http://schemas.microsoft.com/office/drawing/2014/main" id="{00000000-0008-0000-0700-000003000000}"/>
            </a:ext>
          </a:extLst>
        </xdr:cNvPr>
        <xdr:cNvCxnSpPr/>
      </xdr:nvCxnSpPr>
      <xdr:spPr>
        <a:xfrm>
          <a:off x="27436512" y="81864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6" name="Прямая соединительная линия 5">
          <a:extLst>
            <a:ext uri="{FF2B5EF4-FFF2-40B4-BE49-F238E27FC236}">
              <a16:creationId xmlns:a16="http://schemas.microsoft.com/office/drawing/2014/main" id="{00000000-0008-0000-0700-000006000000}"/>
            </a:ext>
          </a:extLst>
        </xdr:cNvPr>
        <xdr:cNvCxnSpPr/>
      </xdr:nvCxnSpPr>
      <xdr:spPr>
        <a:xfrm>
          <a:off x="6252912" y="68148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7" name="Прямая соединительная линия 6">
          <a:extLst>
            <a:ext uri="{FF2B5EF4-FFF2-40B4-BE49-F238E27FC236}">
              <a16:creationId xmlns:a16="http://schemas.microsoft.com/office/drawing/2014/main" id="{00000000-0008-0000-0700-000007000000}"/>
            </a:ext>
          </a:extLst>
        </xdr:cNvPr>
        <xdr:cNvCxnSpPr/>
      </xdr:nvCxnSpPr>
      <xdr:spPr>
        <a:xfrm>
          <a:off x="6252912" y="68148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9" name="Прямая соединительная линия 8">
          <a:extLst>
            <a:ext uri="{FF2B5EF4-FFF2-40B4-BE49-F238E27FC236}">
              <a16:creationId xmlns:a16="http://schemas.microsoft.com/office/drawing/2014/main" id="{00000000-0008-0000-0700-000009000000}"/>
            </a:ext>
          </a:extLst>
        </xdr:cNvPr>
        <xdr:cNvCxnSpPr/>
      </xdr:nvCxnSpPr>
      <xdr:spPr>
        <a:xfrm>
          <a:off x="5738562" y="71292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0" name="Прямая соединительная линия 9">
          <a:extLst>
            <a:ext uri="{FF2B5EF4-FFF2-40B4-BE49-F238E27FC236}">
              <a16:creationId xmlns:a16="http://schemas.microsoft.com/office/drawing/2014/main" id="{00000000-0008-0000-0700-00000A000000}"/>
            </a:ext>
          </a:extLst>
        </xdr:cNvPr>
        <xdr:cNvCxnSpPr/>
      </xdr:nvCxnSpPr>
      <xdr:spPr>
        <a:xfrm>
          <a:off x="5738562" y="71292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1" name="Прямая соединительная линия 10">
          <a:extLst>
            <a:ext uri="{FF2B5EF4-FFF2-40B4-BE49-F238E27FC236}">
              <a16:creationId xmlns:a16="http://schemas.microsoft.com/office/drawing/2014/main" id="{00000000-0008-0000-0700-00000B000000}"/>
            </a:ext>
          </a:extLst>
        </xdr:cNvPr>
        <xdr:cNvCxnSpPr/>
      </xdr:nvCxnSpPr>
      <xdr:spPr>
        <a:xfrm>
          <a:off x="5738562" y="71292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3" name="Прямая соединительная линия 12">
          <a:extLst>
            <a:ext uri="{FF2B5EF4-FFF2-40B4-BE49-F238E27FC236}">
              <a16:creationId xmlns:a16="http://schemas.microsoft.com/office/drawing/2014/main" id="{00000000-0008-0000-0700-00000D000000}"/>
            </a:ext>
          </a:extLst>
        </xdr:cNvPr>
        <xdr:cNvCxnSpPr/>
      </xdr:nvCxnSpPr>
      <xdr:spPr>
        <a:xfrm>
          <a:off x="6252912" y="68148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4" name="Прямая соединительная линия 13">
          <a:extLst>
            <a:ext uri="{FF2B5EF4-FFF2-40B4-BE49-F238E27FC236}">
              <a16:creationId xmlns:a16="http://schemas.microsoft.com/office/drawing/2014/main" id="{00000000-0008-0000-0700-00000E000000}"/>
            </a:ext>
          </a:extLst>
        </xdr:cNvPr>
        <xdr:cNvCxnSpPr/>
      </xdr:nvCxnSpPr>
      <xdr:spPr>
        <a:xfrm>
          <a:off x="6252912" y="68148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5" name="Прямая соединительная линия 14">
          <a:extLst>
            <a:ext uri="{FF2B5EF4-FFF2-40B4-BE49-F238E27FC236}">
              <a16:creationId xmlns:a16="http://schemas.microsoft.com/office/drawing/2014/main" id="{00000000-0008-0000-0700-00000F000000}"/>
            </a:ext>
          </a:extLst>
        </xdr:cNvPr>
        <xdr:cNvCxnSpPr/>
      </xdr:nvCxnSpPr>
      <xdr:spPr>
        <a:xfrm>
          <a:off x="6252912" y="68148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38</xdr:col>
      <xdr:colOff>428625</xdr:colOff>
      <xdr:row>23</xdr:row>
      <xdr:rowOff>123824</xdr:rowOff>
    </xdr:from>
    <xdr:to>
      <xdr:col>45</xdr:col>
      <xdr:colOff>314325</xdr:colOff>
      <xdr:row>39</xdr:row>
      <xdr:rowOff>123825</xdr:rowOff>
    </xdr:to>
    <xdr:graphicFrame macro="">
      <xdr:nvGraphicFramePr>
        <xdr:cNvPr id="16" name="Диаграмма 2">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756987</xdr:colOff>
      <xdr:row>37</xdr:row>
      <xdr:rowOff>185487</xdr:rowOff>
    </xdr:from>
    <xdr:to>
      <xdr:col>40</xdr:col>
      <xdr:colOff>49713</xdr:colOff>
      <xdr:row>37</xdr:row>
      <xdr:rowOff>185489</xdr:rowOff>
    </xdr:to>
    <xdr:cxnSp macro="">
      <xdr:nvCxnSpPr>
        <xdr:cNvPr id="17" name="Прямая соединительная линия 16">
          <a:extLst>
            <a:ext uri="{FF2B5EF4-FFF2-40B4-BE49-F238E27FC236}">
              <a16:creationId xmlns:a16="http://schemas.microsoft.com/office/drawing/2014/main" id="{00000000-0008-0000-0700-000011000000}"/>
            </a:ext>
          </a:extLst>
        </xdr:cNvPr>
        <xdr:cNvCxnSpPr/>
      </xdr:nvCxnSpPr>
      <xdr:spPr>
        <a:xfrm>
          <a:off x="6252912" y="68148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40</xdr:col>
      <xdr:colOff>4512</xdr:colOff>
      <xdr:row>38</xdr:row>
      <xdr:rowOff>4512</xdr:rowOff>
    </xdr:from>
    <xdr:to>
      <xdr:col>40</xdr:col>
      <xdr:colOff>49713</xdr:colOff>
      <xdr:row>38</xdr:row>
      <xdr:rowOff>4514</xdr:rowOff>
    </xdr:to>
    <xdr:cxnSp macro="">
      <xdr:nvCxnSpPr>
        <xdr:cNvPr id="18" name="Прямая соединительная линия 17">
          <a:extLst>
            <a:ext uri="{FF2B5EF4-FFF2-40B4-BE49-F238E27FC236}">
              <a16:creationId xmlns:a16="http://schemas.microsoft.com/office/drawing/2014/main" id="{00000000-0008-0000-0700-000012000000}"/>
            </a:ext>
          </a:extLst>
        </xdr:cNvPr>
        <xdr:cNvCxnSpPr/>
      </xdr:nvCxnSpPr>
      <xdr:spPr>
        <a:xfrm>
          <a:off x="6252912" y="68148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0.79011</cdr:x>
      <cdr:y>0.9151</cdr:y>
    </cdr:from>
    <cdr:to>
      <cdr:x>0.95306</cdr:x>
      <cdr:y>0.97392</cdr:y>
    </cdr:to>
    <cdr:sp macro="" textlink="">
      <cdr:nvSpPr>
        <cdr:cNvPr id="2" name="TextBox 1"/>
        <cdr:cNvSpPr txBox="1"/>
      </cdr:nvSpPr>
      <cdr:spPr>
        <a:xfrm xmlns:a="http://schemas.openxmlformats.org/drawingml/2006/main">
          <a:off x="3537118" y="2902525"/>
          <a:ext cx="729487" cy="18656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ru-RU" sz="800" b="1">
              <a:latin typeface="+mn-lt"/>
              <a:cs typeface="Arial" pitchFamily="34" charset="0"/>
            </a:rPr>
            <a:t>Период</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257175</xdr:colOff>
      <xdr:row>1</xdr:row>
      <xdr:rowOff>76200</xdr:rowOff>
    </xdr:from>
    <xdr:to>
      <xdr:col>7</xdr:col>
      <xdr:colOff>419100</xdr:colOff>
      <xdr:row>2</xdr:row>
      <xdr:rowOff>171450</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305175" y="266700"/>
          <a:ext cx="13811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ru-RU" sz="1100"/>
        </a:p>
      </xdr:txBody>
    </xdr:sp>
    <xdr:clientData/>
  </xdr:twoCellAnchor>
  <mc:AlternateContent xmlns:mc="http://schemas.openxmlformats.org/markup-compatibility/2006">
    <mc:Choice xmlns:a14="http://schemas.microsoft.com/office/drawing/2010/main" Requires="a14">
      <xdr:twoCellAnchor editAs="oneCell">
        <xdr:from>
          <xdr:col>1</xdr:col>
          <xdr:colOff>285750</xdr:colOff>
          <xdr:row>2</xdr:row>
          <xdr:rowOff>104775</xdr:rowOff>
        </xdr:from>
        <xdr:to>
          <xdr:col>7</xdr:col>
          <xdr:colOff>152400</xdr:colOff>
          <xdr:row>5</xdr:row>
          <xdr:rowOff>47625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C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6"/>
  <sheetViews>
    <sheetView view="pageBreakPreview" topLeftCell="A4" zoomScale="75" zoomScaleSheetLayoutView="75" workbookViewId="0">
      <pane xSplit="2" ySplit="17" topLeftCell="C39" activePane="bottomRight" state="frozen"/>
      <selection activeCell="A4" sqref="A4"/>
      <selection pane="topRight" activeCell="C4" sqref="C4"/>
      <selection pane="bottomLeft" activeCell="A21" sqref="A21"/>
      <selection pane="bottomRight" activeCell="B55" sqref="B55"/>
    </sheetView>
  </sheetViews>
  <sheetFormatPr defaultRowHeight="15" x14ac:dyDescent="0.25"/>
  <cols>
    <col min="1" max="1" width="6.140625" style="154" customWidth="1"/>
    <col min="2" max="2" width="86.85546875" style="154" customWidth="1"/>
    <col min="3" max="4" width="40.140625" style="154" customWidth="1"/>
    <col min="5" max="5" width="14.42578125" style="154" customWidth="1"/>
    <col min="6" max="6" width="36.5703125" style="154" customWidth="1"/>
    <col min="7" max="7" width="20" style="154" customWidth="1"/>
    <col min="8" max="8" width="25.5703125" style="154" customWidth="1"/>
    <col min="9" max="9" width="16.42578125" style="154" customWidth="1"/>
    <col min="10" max="16384" width="9.140625" style="154"/>
  </cols>
  <sheetData>
    <row r="1" spans="1:22" s="16" customFormat="1" ht="12" hidden="1" customHeight="1" x14ac:dyDescent="0.2">
      <c r="A1" s="137"/>
      <c r="C1" s="138" t="s">
        <v>63</v>
      </c>
    </row>
    <row r="2" spans="1:22" s="16" customFormat="1" ht="10.5" hidden="1" customHeight="1" x14ac:dyDescent="0.2">
      <c r="A2" s="137"/>
      <c r="C2" s="139" t="s">
        <v>10</v>
      </c>
    </row>
    <row r="3" spans="1:22" s="16" customFormat="1" ht="9" hidden="1" customHeight="1" x14ac:dyDescent="0.2">
      <c r="A3" s="140"/>
      <c r="C3" s="139" t="s">
        <v>62</v>
      </c>
    </row>
    <row r="4" spans="1:22" s="16" customFormat="1" ht="9.75" customHeight="1" x14ac:dyDescent="0.3">
      <c r="A4" s="140"/>
      <c r="H4" s="141"/>
    </row>
    <row r="5" spans="1:22" s="16" customFormat="1" ht="15.75" x14ac:dyDescent="0.25">
      <c r="A5" s="309" t="s">
        <v>506</v>
      </c>
      <c r="B5" s="309"/>
      <c r="C5" s="309"/>
      <c r="D5" s="106"/>
      <c r="E5" s="106"/>
      <c r="F5" s="106"/>
      <c r="G5" s="106"/>
      <c r="H5" s="106"/>
      <c r="I5" s="106"/>
      <c r="J5" s="106"/>
    </row>
    <row r="6" spans="1:22" s="16" customFormat="1" ht="6" customHeight="1" x14ac:dyDescent="0.3">
      <c r="A6" s="140"/>
      <c r="H6" s="141"/>
    </row>
    <row r="7" spans="1:22" s="16" customFormat="1" ht="18.75" x14ac:dyDescent="0.2">
      <c r="A7" s="313" t="s">
        <v>9</v>
      </c>
      <c r="B7" s="313"/>
      <c r="C7" s="313"/>
      <c r="D7" s="142"/>
      <c r="E7" s="142"/>
      <c r="F7" s="142"/>
      <c r="G7" s="142"/>
      <c r="H7" s="142"/>
      <c r="I7" s="142"/>
      <c r="J7" s="142"/>
      <c r="K7" s="142"/>
      <c r="L7" s="142"/>
      <c r="M7" s="142"/>
      <c r="N7" s="142"/>
      <c r="O7" s="142"/>
      <c r="P7" s="142"/>
      <c r="Q7" s="142"/>
      <c r="R7" s="142"/>
      <c r="S7" s="142"/>
      <c r="T7" s="142"/>
      <c r="U7" s="142"/>
      <c r="V7" s="142"/>
    </row>
    <row r="8" spans="1:22" s="16" customFormat="1" ht="18.75" x14ac:dyDescent="0.2">
      <c r="A8" s="314" t="s">
        <v>442</v>
      </c>
      <c r="B8" s="314"/>
      <c r="C8" s="314"/>
      <c r="D8" s="143"/>
      <c r="E8" s="143"/>
      <c r="F8" s="143"/>
      <c r="G8" s="143"/>
      <c r="H8" s="143"/>
      <c r="I8" s="142"/>
      <c r="J8" s="142"/>
      <c r="K8" s="142"/>
      <c r="L8" s="142"/>
      <c r="M8" s="142"/>
      <c r="N8" s="142"/>
      <c r="O8" s="142"/>
      <c r="P8" s="142"/>
      <c r="Q8" s="142"/>
      <c r="R8" s="142"/>
      <c r="S8" s="142"/>
      <c r="T8" s="142"/>
      <c r="U8" s="142"/>
      <c r="V8" s="142"/>
    </row>
    <row r="9" spans="1:22" s="16" customFormat="1" ht="18.75" x14ac:dyDescent="0.2">
      <c r="A9" s="310" t="s">
        <v>8</v>
      </c>
      <c r="B9" s="310"/>
      <c r="C9" s="310"/>
      <c r="D9" s="144"/>
      <c r="E9" s="144"/>
      <c r="F9" s="144"/>
      <c r="G9" s="144"/>
      <c r="H9" s="144"/>
      <c r="I9" s="142"/>
      <c r="J9" s="142"/>
      <c r="K9" s="142"/>
      <c r="L9" s="142"/>
      <c r="M9" s="142"/>
      <c r="N9" s="142"/>
      <c r="O9" s="142"/>
      <c r="P9" s="142"/>
      <c r="Q9" s="142"/>
      <c r="R9" s="142"/>
      <c r="S9" s="142"/>
      <c r="T9" s="142"/>
      <c r="U9" s="142"/>
      <c r="V9" s="142"/>
    </row>
    <row r="10" spans="1:22" s="16" customFormat="1" ht="18.75" x14ac:dyDescent="0.2">
      <c r="A10" s="199"/>
      <c r="B10" s="199"/>
      <c r="C10" s="199"/>
      <c r="D10" s="144"/>
      <c r="E10" s="144"/>
      <c r="F10" s="144"/>
      <c r="G10" s="144"/>
      <c r="H10" s="144"/>
      <c r="I10" s="142"/>
      <c r="J10" s="142"/>
      <c r="K10" s="142"/>
      <c r="L10" s="142"/>
      <c r="M10" s="142"/>
      <c r="N10" s="142"/>
      <c r="O10" s="142"/>
      <c r="P10" s="142"/>
      <c r="Q10" s="142"/>
      <c r="R10" s="142"/>
      <c r="S10" s="142"/>
      <c r="T10" s="142"/>
      <c r="U10" s="142"/>
      <c r="V10" s="142"/>
    </row>
    <row r="11" spans="1:22" s="16" customFormat="1" ht="18.75" x14ac:dyDescent="0.2">
      <c r="A11" s="199"/>
      <c r="B11" s="317" t="s">
        <v>507</v>
      </c>
      <c r="C11" s="317"/>
      <c r="D11" s="144"/>
      <c r="E11" s="144"/>
      <c r="F11" s="144"/>
      <c r="G11" s="144"/>
      <c r="H11" s="144"/>
      <c r="I11" s="142"/>
      <c r="J11" s="142"/>
      <c r="K11" s="142"/>
      <c r="L11" s="142"/>
      <c r="M11" s="142"/>
      <c r="N11" s="142"/>
      <c r="O11" s="142"/>
      <c r="P11" s="142"/>
      <c r="Q11" s="142"/>
      <c r="R11" s="142"/>
      <c r="S11" s="142"/>
      <c r="T11" s="142"/>
      <c r="U11" s="142"/>
      <c r="V11" s="142"/>
    </row>
    <row r="12" spans="1:22" s="16" customFormat="1" ht="18.75" x14ac:dyDescent="0.2">
      <c r="A12" s="199"/>
      <c r="B12" s="310" t="s">
        <v>7</v>
      </c>
      <c r="C12" s="310"/>
      <c r="D12" s="144"/>
      <c r="E12" s="144"/>
      <c r="F12" s="144"/>
      <c r="G12" s="144"/>
      <c r="H12" s="144"/>
      <c r="I12" s="144"/>
      <c r="J12" s="144"/>
      <c r="K12" s="144"/>
      <c r="L12" s="144"/>
      <c r="M12" s="144"/>
      <c r="N12" s="144"/>
      <c r="O12" s="144"/>
      <c r="P12" s="144"/>
      <c r="Q12" s="142"/>
      <c r="R12" s="142"/>
      <c r="S12" s="142"/>
      <c r="T12" s="142"/>
      <c r="U12" s="142"/>
      <c r="V12" s="142"/>
    </row>
    <row r="13" spans="1:22" s="16" customFormat="1" ht="18.75" x14ac:dyDescent="0.2">
      <c r="A13" s="199"/>
      <c r="B13" s="199"/>
      <c r="C13" s="199"/>
      <c r="D13" s="144"/>
      <c r="E13" s="144"/>
      <c r="F13" s="144"/>
      <c r="G13" s="144"/>
      <c r="H13" s="144"/>
      <c r="I13" s="142"/>
      <c r="J13" s="142"/>
      <c r="K13" s="142"/>
      <c r="L13" s="142"/>
      <c r="M13" s="142"/>
      <c r="N13" s="142"/>
      <c r="O13" s="142"/>
      <c r="P13" s="142"/>
      <c r="Q13" s="142"/>
      <c r="R13" s="142"/>
      <c r="S13" s="142"/>
      <c r="T13" s="142"/>
      <c r="U13" s="142"/>
      <c r="V13" s="142"/>
    </row>
    <row r="14" spans="1:22" s="145" customFormat="1" ht="32.25" customHeight="1" x14ac:dyDescent="0.2">
      <c r="A14" s="315" t="s">
        <v>508</v>
      </c>
      <c r="B14" s="316"/>
      <c r="C14" s="316"/>
      <c r="D14" s="143"/>
      <c r="E14" s="143"/>
      <c r="F14" s="143"/>
      <c r="G14" s="143"/>
      <c r="H14" s="143"/>
      <c r="I14" s="143"/>
      <c r="J14" s="143"/>
      <c r="K14" s="143"/>
      <c r="L14" s="143"/>
      <c r="M14" s="143"/>
      <c r="N14" s="143"/>
      <c r="O14" s="143"/>
      <c r="P14" s="143"/>
      <c r="Q14" s="143"/>
      <c r="R14" s="143"/>
      <c r="S14" s="143"/>
      <c r="T14" s="143"/>
      <c r="U14" s="143"/>
      <c r="V14" s="143"/>
    </row>
    <row r="15" spans="1:22" s="145" customFormat="1" ht="15" customHeight="1" x14ac:dyDescent="0.2">
      <c r="A15" s="310" t="s">
        <v>6</v>
      </c>
      <c r="B15" s="310"/>
      <c r="C15" s="310"/>
      <c r="D15" s="144"/>
      <c r="E15" s="144"/>
      <c r="F15" s="144"/>
      <c r="G15" s="144"/>
      <c r="H15" s="144"/>
      <c r="I15" s="144"/>
      <c r="J15" s="144"/>
      <c r="K15" s="144"/>
      <c r="L15" s="144"/>
      <c r="M15" s="144"/>
      <c r="N15" s="144"/>
      <c r="O15" s="144"/>
      <c r="P15" s="144"/>
      <c r="Q15" s="144"/>
      <c r="R15" s="144"/>
      <c r="S15" s="144"/>
      <c r="T15" s="144"/>
      <c r="U15" s="144"/>
      <c r="V15" s="144"/>
    </row>
    <row r="16" spans="1:22" s="145" customFormat="1" ht="9" customHeight="1" x14ac:dyDescent="0.2">
      <c r="A16" s="201"/>
      <c r="B16" s="201"/>
      <c r="C16" s="201"/>
      <c r="D16" s="201"/>
      <c r="E16" s="201"/>
      <c r="F16" s="201"/>
      <c r="G16" s="201"/>
      <c r="H16" s="201"/>
      <c r="I16" s="201"/>
      <c r="J16" s="201"/>
      <c r="K16" s="201"/>
      <c r="L16" s="201"/>
      <c r="M16" s="201"/>
      <c r="N16" s="201"/>
      <c r="O16" s="201"/>
      <c r="P16" s="201"/>
      <c r="Q16" s="201"/>
      <c r="R16" s="201"/>
      <c r="S16" s="201"/>
    </row>
    <row r="17" spans="1:22" s="145" customFormat="1" ht="15" customHeight="1" x14ac:dyDescent="0.2">
      <c r="A17" s="311" t="s">
        <v>429</v>
      </c>
      <c r="B17" s="312"/>
      <c r="C17" s="312"/>
      <c r="D17" s="147"/>
      <c r="E17" s="147"/>
      <c r="F17" s="147"/>
      <c r="G17" s="147"/>
      <c r="H17" s="147"/>
      <c r="I17" s="147"/>
      <c r="J17" s="147"/>
      <c r="K17" s="147"/>
      <c r="L17" s="147"/>
      <c r="M17" s="147"/>
      <c r="N17" s="147"/>
      <c r="O17" s="147"/>
      <c r="P17" s="147"/>
      <c r="Q17" s="147"/>
      <c r="R17" s="147"/>
      <c r="S17" s="147"/>
      <c r="T17" s="147"/>
      <c r="U17" s="147"/>
      <c r="V17" s="147"/>
    </row>
    <row r="18" spans="1:22" s="145" customFormat="1" ht="12" customHeight="1" x14ac:dyDescent="0.2">
      <c r="A18" s="144"/>
      <c r="B18" s="144"/>
      <c r="C18" s="144"/>
      <c r="D18" s="144"/>
      <c r="E18" s="144"/>
      <c r="F18" s="144"/>
      <c r="G18" s="144"/>
      <c r="H18" s="144"/>
      <c r="I18" s="201"/>
      <c r="J18" s="201"/>
      <c r="K18" s="201"/>
      <c r="L18" s="201"/>
      <c r="M18" s="201"/>
      <c r="N18" s="201"/>
      <c r="O18" s="201"/>
      <c r="P18" s="201"/>
      <c r="Q18" s="201"/>
      <c r="R18" s="201"/>
      <c r="S18" s="201"/>
    </row>
    <row r="19" spans="1:22" s="145" customFormat="1" ht="20.25" customHeight="1" x14ac:dyDescent="0.2">
      <c r="A19" s="148" t="s">
        <v>5</v>
      </c>
      <c r="B19" s="149" t="s">
        <v>61</v>
      </c>
      <c r="C19" s="129" t="s">
        <v>60</v>
      </c>
      <c r="D19" s="150"/>
      <c r="E19" s="150"/>
      <c r="F19" s="150"/>
      <c r="G19" s="150"/>
      <c r="H19" s="150"/>
      <c r="I19" s="200"/>
      <c r="J19" s="200"/>
      <c r="K19" s="200"/>
      <c r="L19" s="200"/>
      <c r="M19" s="200"/>
      <c r="N19" s="200"/>
      <c r="O19" s="200"/>
      <c r="P19" s="200"/>
      <c r="Q19" s="200"/>
      <c r="R19" s="200"/>
      <c r="S19" s="200"/>
      <c r="T19" s="151"/>
      <c r="U19" s="151"/>
      <c r="V19" s="151"/>
    </row>
    <row r="20" spans="1:22" s="145" customFormat="1" ht="16.5" customHeight="1" x14ac:dyDescent="0.2">
      <c r="A20" s="129">
        <v>1</v>
      </c>
      <c r="B20" s="149">
        <v>2</v>
      </c>
      <c r="C20" s="129">
        <v>3</v>
      </c>
      <c r="D20" s="150"/>
      <c r="E20" s="150"/>
      <c r="F20" s="150"/>
      <c r="G20" s="150"/>
      <c r="H20" s="150"/>
      <c r="I20" s="200"/>
      <c r="J20" s="200"/>
      <c r="K20" s="200"/>
      <c r="L20" s="200"/>
      <c r="M20" s="200"/>
      <c r="N20" s="200"/>
      <c r="O20" s="200"/>
      <c r="P20" s="200"/>
      <c r="Q20" s="200"/>
      <c r="R20" s="200"/>
      <c r="S20" s="200"/>
      <c r="T20" s="151"/>
      <c r="U20" s="151"/>
      <c r="V20" s="151"/>
    </row>
    <row r="21" spans="1:22" s="145" customFormat="1" ht="88.5" customHeight="1" x14ac:dyDescent="0.2">
      <c r="A21" s="24" t="s">
        <v>59</v>
      </c>
      <c r="B21" s="152" t="s">
        <v>289</v>
      </c>
      <c r="C21" s="129" t="s">
        <v>483</v>
      </c>
      <c r="D21" s="150"/>
      <c r="E21" s="150"/>
      <c r="F21" s="150"/>
      <c r="G21" s="150"/>
      <c r="H21" s="150"/>
      <c r="I21" s="200"/>
      <c r="J21" s="200"/>
      <c r="K21" s="200"/>
      <c r="L21" s="200"/>
      <c r="M21" s="200"/>
      <c r="N21" s="200"/>
      <c r="O21" s="200"/>
      <c r="P21" s="200"/>
      <c r="Q21" s="200"/>
      <c r="R21" s="200"/>
      <c r="S21" s="200"/>
      <c r="T21" s="151"/>
      <c r="U21" s="151"/>
      <c r="V21" s="151"/>
    </row>
    <row r="22" spans="1:22" s="145" customFormat="1" ht="18.75" x14ac:dyDescent="0.2">
      <c r="A22" s="24" t="s">
        <v>58</v>
      </c>
      <c r="B22" s="28" t="s">
        <v>452</v>
      </c>
      <c r="C22" s="129" t="s">
        <v>454</v>
      </c>
      <c r="D22" s="150"/>
      <c r="E22" s="150"/>
      <c r="F22" s="150"/>
      <c r="G22" s="150"/>
      <c r="H22" s="150"/>
      <c r="I22" s="200"/>
      <c r="J22" s="200"/>
      <c r="K22" s="200"/>
      <c r="L22" s="200"/>
      <c r="M22" s="200"/>
      <c r="N22" s="200"/>
      <c r="O22" s="200"/>
      <c r="P22" s="200"/>
      <c r="Q22" s="200"/>
      <c r="R22" s="200"/>
      <c r="S22" s="200"/>
      <c r="T22" s="151"/>
      <c r="U22" s="151"/>
      <c r="V22" s="151"/>
    </row>
    <row r="23" spans="1:22" s="145" customFormat="1" ht="31.5" x14ac:dyDescent="0.2">
      <c r="A23" s="24" t="s">
        <v>57</v>
      </c>
      <c r="B23" s="105" t="s">
        <v>383</v>
      </c>
      <c r="C23" s="129" t="s">
        <v>449</v>
      </c>
      <c r="D23" s="150"/>
      <c r="E23" s="150"/>
      <c r="F23" s="150"/>
      <c r="G23" s="150"/>
      <c r="H23" s="200"/>
      <c r="I23" s="200"/>
      <c r="J23" s="200"/>
      <c r="K23" s="200"/>
      <c r="L23" s="200"/>
      <c r="M23" s="200"/>
      <c r="N23" s="200"/>
      <c r="O23" s="200"/>
      <c r="P23" s="200"/>
      <c r="Q23" s="200"/>
      <c r="R23" s="200"/>
      <c r="S23" s="151"/>
      <c r="T23" s="151"/>
      <c r="U23" s="151"/>
      <c r="V23" s="151"/>
    </row>
    <row r="24" spans="1:22" s="145" customFormat="1" ht="18.75" x14ac:dyDescent="0.2">
      <c r="A24" s="24" t="s">
        <v>56</v>
      </c>
      <c r="B24" s="105" t="s">
        <v>69</v>
      </c>
      <c r="C24" s="129" t="s">
        <v>443</v>
      </c>
      <c r="D24" s="150"/>
      <c r="E24" s="150"/>
      <c r="F24" s="150"/>
      <c r="G24" s="150"/>
      <c r="H24" s="200"/>
      <c r="I24" s="200"/>
      <c r="J24" s="200"/>
      <c r="K24" s="200"/>
      <c r="L24" s="200"/>
      <c r="M24" s="200"/>
      <c r="N24" s="200"/>
      <c r="O24" s="200"/>
      <c r="P24" s="200"/>
      <c r="Q24" s="200"/>
      <c r="R24" s="200"/>
      <c r="S24" s="151"/>
      <c r="T24" s="151"/>
      <c r="U24" s="151"/>
      <c r="V24" s="151"/>
    </row>
    <row r="25" spans="1:22" s="145" customFormat="1" ht="31.5" customHeight="1" x14ac:dyDescent="0.2">
      <c r="A25" s="24" t="s">
        <v>54</v>
      </c>
      <c r="B25" s="105" t="s">
        <v>68</v>
      </c>
      <c r="C25" s="129" t="s">
        <v>500</v>
      </c>
      <c r="D25" s="150"/>
      <c r="E25" s="150"/>
      <c r="F25" s="150"/>
      <c r="G25" s="150"/>
      <c r="H25" s="200"/>
      <c r="I25" s="200"/>
      <c r="J25" s="200"/>
      <c r="K25" s="200"/>
      <c r="L25" s="200"/>
      <c r="M25" s="200"/>
      <c r="N25" s="200"/>
      <c r="O25" s="200"/>
      <c r="P25" s="200"/>
      <c r="Q25" s="200"/>
      <c r="R25" s="200"/>
      <c r="S25" s="151"/>
      <c r="T25" s="151"/>
      <c r="U25" s="151"/>
      <c r="V25" s="151"/>
    </row>
    <row r="26" spans="1:22" s="145" customFormat="1" ht="24" customHeight="1" x14ac:dyDescent="0.2">
      <c r="A26" s="24" t="s">
        <v>53</v>
      </c>
      <c r="B26" s="105" t="s">
        <v>384</v>
      </c>
      <c r="C26" s="129" t="s">
        <v>445</v>
      </c>
      <c r="D26" s="150"/>
      <c r="E26" s="150"/>
      <c r="F26" s="150"/>
      <c r="G26" s="150"/>
      <c r="H26" s="200"/>
      <c r="I26" s="200"/>
      <c r="J26" s="200"/>
      <c r="K26" s="200"/>
      <c r="L26" s="200"/>
      <c r="M26" s="200"/>
      <c r="N26" s="200"/>
      <c r="O26" s="200"/>
      <c r="P26" s="200"/>
      <c r="Q26" s="200"/>
      <c r="R26" s="200"/>
      <c r="S26" s="151"/>
      <c r="T26" s="151"/>
      <c r="U26" s="151"/>
      <c r="V26" s="151"/>
    </row>
    <row r="27" spans="1:22" s="145" customFormat="1" ht="31.5" x14ac:dyDescent="0.2">
      <c r="A27" s="24" t="s">
        <v>51</v>
      </c>
      <c r="B27" s="105" t="s">
        <v>385</v>
      </c>
      <c r="C27" s="129" t="s">
        <v>445</v>
      </c>
      <c r="D27" s="150"/>
      <c r="E27" s="150"/>
      <c r="F27" s="150"/>
      <c r="G27" s="150"/>
      <c r="H27" s="200"/>
      <c r="I27" s="200"/>
      <c r="J27" s="200"/>
      <c r="K27" s="200"/>
      <c r="L27" s="200"/>
      <c r="M27" s="200"/>
      <c r="N27" s="200"/>
      <c r="O27" s="200"/>
      <c r="P27" s="200"/>
      <c r="Q27" s="200"/>
      <c r="R27" s="200"/>
      <c r="S27" s="151"/>
      <c r="T27" s="151"/>
      <c r="U27" s="151"/>
      <c r="V27" s="151"/>
    </row>
    <row r="28" spans="1:22" s="145" customFormat="1" ht="31.5" x14ac:dyDescent="0.2">
      <c r="A28" s="24" t="s">
        <v>49</v>
      </c>
      <c r="B28" s="105" t="s">
        <v>386</v>
      </c>
      <c r="C28" s="129" t="s">
        <v>445</v>
      </c>
      <c r="D28" s="150"/>
      <c r="E28" s="150"/>
      <c r="F28" s="150"/>
      <c r="G28" s="150"/>
      <c r="H28" s="200"/>
      <c r="I28" s="200"/>
      <c r="J28" s="200"/>
      <c r="K28" s="200"/>
      <c r="L28" s="200"/>
      <c r="M28" s="200"/>
      <c r="N28" s="200"/>
      <c r="O28" s="200"/>
      <c r="P28" s="200"/>
      <c r="Q28" s="200"/>
      <c r="R28" s="200"/>
      <c r="S28" s="151"/>
      <c r="T28" s="151"/>
      <c r="U28" s="151"/>
      <c r="V28" s="151"/>
    </row>
    <row r="29" spans="1:22" s="145" customFormat="1" ht="18.75" x14ac:dyDescent="0.2">
      <c r="A29" s="24" t="s">
        <v>67</v>
      </c>
      <c r="B29" s="105" t="s">
        <v>387</v>
      </c>
      <c r="C29" s="129" t="s">
        <v>444</v>
      </c>
      <c r="D29" s="150"/>
      <c r="E29" s="150"/>
      <c r="F29" s="150"/>
      <c r="G29" s="200"/>
      <c r="H29" s="200"/>
      <c r="I29" s="200"/>
      <c r="J29" s="200"/>
      <c r="K29" s="200"/>
      <c r="L29" s="200"/>
      <c r="M29" s="200"/>
      <c r="N29" s="200"/>
      <c r="O29" s="200"/>
      <c r="P29" s="200"/>
      <c r="Q29" s="200"/>
      <c r="R29" s="151"/>
      <c r="S29" s="151"/>
      <c r="T29" s="151"/>
      <c r="U29" s="151"/>
    </row>
    <row r="30" spans="1:22" s="145" customFormat="1" ht="18.75" x14ac:dyDescent="0.2">
      <c r="A30" s="24" t="s">
        <v>65</v>
      </c>
      <c r="B30" s="105" t="s">
        <v>388</v>
      </c>
      <c r="C30" s="129" t="s">
        <v>444</v>
      </c>
      <c r="D30" s="150"/>
      <c r="E30" s="150"/>
      <c r="F30" s="150"/>
      <c r="G30" s="200"/>
      <c r="H30" s="200"/>
      <c r="I30" s="200"/>
      <c r="J30" s="200"/>
      <c r="K30" s="200"/>
      <c r="L30" s="200"/>
      <c r="M30" s="200"/>
      <c r="N30" s="200"/>
      <c r="O30" s="200"/>
      <c r="P30" s="200"/>
      <c r="Q30" s="200"/>
      <c r="R30" s="151"/>
      <c r="S30" s="151"/>
      <c r="T30" s="151"/>
      <c r="U30" s="151"/>
    </row>
    <row r="31" spans="1:22" s="145" customFormat="1" ht="47.25" x14ac:dyDescent="0.2">
      <c r="A31" s="24" t="s">
        <v>64</v>
      </c>
      <c r="B31" s="105" t="s">
        <v>389</v>
      </c>
      <c r="C31" s="129" t="s">
        <v>444</v>
      </c>
      <c r="D31" s="150"/>
      <c r="E31" s="150"/>
      <c r="F31" s="150"/>
      <c r="G31" s="200"/>
      <c r="H31" s="200"/>
      <c r="I31" s="200"/>
      <c r="J31" s="200"/>
      <c r="K31" s="200"/>
      <c r="L31" s="200"/>
      <c r="M31" s="200"/>
      <c r="N31" s="200"/>
      <c r="O31" s="200"/>
      <c r="P31" s="200"/>
      <c r="Q31" s="200"/>
      <c r="R31" s="151"/>
      <c r="S31" s="151"/>
      <c r="T31" s="151"/>
      <c r="U31" s="151"/>
    </row>
    <row r="32" spans="1:22" ht="63" x14ac:dyDescent="0.25">
      <c r="A32" s="24" t="s">
        <v>402</v>
      </c>
      <c r="B32" s="105" t="s">
        <v>390</v>
      </c>
      <c r="C32" s="129" t="s">
        <v>446</v>
      </c>
      <c r="D32" s="153"/>
      <c r="E32" s="153"/>
      <c r="F32" s="153"/>
      <c r="G32" s="153"/>
      <c r="H32" s="153"/>
      <c r="I32" s="153"/>
      <c r="J32" s="153"/>
      <c r="K32" s="153"/>
      <c r="L32" s="153"/>
      <c r="M32" s="153"/>
      <c r="N32" s="153"/>
      <c r="O32" s="153"/>
      <c r="P32" s="153"/>
      <c r="Q32" s="153"/>
      <c r="R32" s="153"/>
      <c r="S32" s="153"/>
      <c r="T32" s="153"/>
      <c r="U32" s="153"/>
    </row>
    <row r="33" spans="1:22" ht="31.5" x14ac:dyDescent="0.25">
      <c r="A33" s="24" t="s">
        <v>393</v>
      </c>
      <c r="B33" s="105" t="s">
        <v>66</v>
      </c>
      <c r="C33" s="129" t="s">
        <v>447</v>
      </c>
      <c r="D33" s="153"/>
      <c r="E33" s="153"/>
      <c r="F33" s="153"/>
      <c r="G33" s="153"/>
      <c r="H33" s="153"/>
      <c r="I33" s="153"/>
      <c r="J33" s="153"/>
      <c r="K33" s="153"/>
      <c r="L33" s="153"/>
      <c r="M33" s="153"/>
      <c r="N33" s="153"/>
      <c r="O33" s="153"/>
      <c r="P33" s="153"/>
      <c r="Q33" s="153"/>
      <c r="R33" s="153"/>
      <c r="S33" s="153"/>
      <c r="T33" s="153"/>
      <c r="U33" s="153"/>
    </row>
    <row r="34" spans="1:22" ht="15.75" x14ac:dyDescent="0.25">
      <c r="A34" s="24" t="s">
        <v>403</v>
      </c>
      <c r="B34" s="105" t="s">
        <v>391</v>
      </c>
      <c r="C34" s="129" t="s">
        <v>444</v>
      </c>
      <c r="D34" s="153"/>
      <c r="E34" s="153"/>
      <c r="F34" s="153"/>
      <c r="G34" s="153"/>
      <c r="H34" s="153"/>
      <c r="I34" s="153"/>
      <c r="J34" s="153"/>
      <c r="K34" s="153"/>
      <c r="L34" s="153"/>
      <c r="M34" s="153"/>
      <c r="N34" s="153"/>
      <c r="O34" s="153"/>
      <c r="P34" s="153"/>
      <c r="Q34" s="153"/>
      <c r="R34" s="153"/>
      <c r="S34" s="153"/>
      <c r="T34" s="153"/>
      <c r="U34" s="153"/>
    </row>
    <row r="35" spans="1:22" ht="15.75" x14ac:dyDescent="0.25">
      <c r="A35" s="24" t="s">
        <v>394</v>
      </c>
      <c r="B35" s="105" t="s">
        <v>392</v>
      </c>
      <c r="C35" s="129" t="s">
        <v>444</v>
      </c>
      <c r="D35" s="153"/>
      <c r="E35" s="153"/>
      <c r="F35" s="153"/>
      <c r="G35" s="153"/>
      <c r="H35" s="153"/>
      <c r="I35" s="153"/>
      <c r="J35" s="153"/>
      <c r="K35" s="153"/>
      <c r="L35" s="153"/>
      <c r="M35" s="153"/>
      <c r="N35" s="153"/>
      <c r="O35" s="153"/>
      <c r="P35" s="153"/>
      <c r="Q35" s="153"/>
      <c r="R35" s="153"/>
      <c r="S35" s="153"/>
      <c r="T35" s="153"/>
      <c r="U35" s="153"/>
    </row>
    <row r="36" spans="1:22" ht="15.75" x14ac:dyDescent="0.25">
      <c r="A36" s="24" t="s">
        <v>404</v>
      </c>
      <c r="B36" s="105" t="s">
        <v>207</v>
      </c>
      <c r="C36" s="129" t="s">
        <v>444</v>
      </c>
      <c r="D36" s="153"/>
      <c r="E36" s="153"/>
      <c r="F36" s="153"/>
      <c r="G36" s="153"/>
      <c r="H36" s="153"/>
      <c r="I36" s="153"/>
      <c r="J36" s="153"/>
      <c r="K36" s="153"/>
      <c r="L36" s="153"/>
      <c r="M36" s="153"/>
      <c r="N36" s="153"/>
      <c r="O36" s="153"/>
      <c r="P36" s="153"/>
      <c r="Q36" s="153"/>
      <c r="R36" s="153"/>
      <c r="S36" s="153"/>
      <c r="T36" s="153"/>
      <c r="U36" s="153"/>
    </row>
    <row r="37" spans="1:22" ht="126.75" customHeight="1" x14ac:dyDescent="0.25">
      <c r="A37" s="24" t="s">
        <v>395</v>
      </c>
      <c r="B37" s="105" t="s">
        <v>475</v>
      </c>
      <c r="C37" s="223" t="s">
        <v>513</v>
      </c>
      <c r="D37" s="153"/>
      <c r="E37" s="153"/>
      <c r="F37" s="153"/>
      <c r="G37" s="153"/>
      <c r="H37" s="153"/>
      <c r="I37" s="153"/>
      <c r="J37" s="153"/>
      <c r="K37" s="153"/>
      <c r="L37" s="153"/>
      <c r="M37" s="153"/>
      <c r="N37" s="153"/>
      <c r="O37" s="153"/>
      <c r="P37" s="153"/>
      <c r="Q37" s="153"/>
      <c r="R37" s="153"/>
      <c r="S37" s="153"/>
      <c r="T37" s="153"/>
      <c r="U37" s="153"/>
    </row>
    <row r="38" spans="1:22" ht="63" x14ac:dyDescent="0.25">
      <c r="A38" s="24" t="s">
        <v>405</v>
      </c>
      <c r="B38" s="105" t="s">
        <v>424</v>
      </c>
      <c r="C38" s="203" t="s">
        <v>445</v>
      </c>
      <c r="D38" s="153"/>
      <c r="E38" s="153"/>
      <c r="F38" s="153"/>
      <c r="G38" s="153"/>
      <c r="H38" s="153"/>
      <c r="I38" s="153"/>
      <c r="J38" s="153"/>
      <c r="K38" s="153"/>
      <c r="L38" s="153"/>
      <c r="M38" s="153"/>
      <c r="N38" s="153"/>
      <c r="O38" s="153"/>
      <c r="P38" s="153"/>
      <c r="Q38" s="153"/>
      <c r="R38" s="153"/>
      <c r="S38" s="153"/>
      <c r="T38" s="153"/>
      <c r="U38" s="153"/>
    </row>
    <row r="39" spans="1:22" ht="47.25" x14ac:dyDescent="0.25">
      <c r="A39" s="24" t="s">
        <v>396</v>
      </c>
      <c r="B39" s="105" t="s">
        <v>437</v>
      </c>
      <c r="C39" s="203" t="s">
        <v>444</v>
      </c>
      <c r="D39" s="153"/>
      <c r="E39" s="153"/>
      <c r="F39" s="153"/>
      <c r="G39" s="153"/>
      <c r="H39" s="153"/>
      <c r="I39" s="153"/>
      <c r="J39" s="153"/>
      <c r="K39" s="153"/>
      <c r="L39" s="153"/>
      <c r="M39" s="153"/>
      <c r="N39" s="153"/>
      <c r="O39" s="153"/>
      <c r="P39" s="153"/>
      <c r="Q39" s="153"/>
      <c r="R39" s="153"/>
      <c r="S39" s="153"/>
      <c r="T39" s="153"/>
      <c r="U39" s="153"/>
    </row>
    <row r="40" spans="1:22" ht="97.5" customHeight="1" x14ac:dyDescent="0.25">
      <c r="A40" s="24" t="s">
        <v>407</v>
      </c>
      <c r="B40" s="105" t="s">
        <v>408</v>
      </c>
      <c r="C40" s="203" t="s">
        <v>444</v>
      </c>
      <c r="D40" s="153"/>
      <c r="E40" s="153"/>
      <c r="F40" s="153"/>
      <c r="G40" s="153"/>
      <c r="H40" s="153"/>
      <c r="I40" s="153"/>
      <c r="J40" s="153"/>
      <c r="K40" s="153"/>
      <c r="L40" s="153"/>
      <c r="M40" s="153"/>
      <c r="N40" s="153"/>
      <c r="O40" s="153"/>
      <c r="P40" s="153"/>
      <c r="Q40" s="153"/>
      <c r="R40" s="153"/>
      <c r="S40" s="153"/>
      <c r="T40" s="153"/>
      <c r="U40" s="153"/>
    </row>
    <row r="41" spans="1:22" ht="49.5" customHeight="1" x14ac:dyDescent="0.25">
      <c r="A41" s="24" t="s">
        <v>397</v>
      </c>
      <c r="B41" s="105" t="s">
        <v>430</v>
      </c>
      <c r="C41" s="203" t="s">
        <v>501</v>
      </c>
      <c r="D41" s="153"/>
      <c r="E41" s="153"/>
      <c r="F41" s="153"/>
      <c r="G41" s="153"/>
      <c r="H41" s="153"/>
      <c r="I41" s="153"/>
      <c r="J41" s="153"/>
      <c r="K41" s="153"/>
      <c r="L41" s="153"/>
      <c r="M41" s="153"/>
      <c r="N41" s="153"/>
      <c r="O41" s="153"/>
      <c r="P41" s="153"/>
      <c r="Q41" s="153"/>
      <c r="R41" s="153"/>
      <c r="S41" s="153"/>
      <c r="T41" s="153"/>
      <c r="U41" s="153"/>
    </row>
    <row r="42" spans="1:22" ht="47.25" x14ac:dyDescent="0.25">
      <c r="A42" s="24" t="s">
        <v>425</v>
      </c>
      <c r="B42" s="105" t="s">
        <v>431</v>
      </c>
      <c r="C42" s="203" t="s">
        <v>444</v>
      </c>
      <c r="D42" s="153"/>
      <c r="E42" s="153"/>
      <c r="F42" s="153"/>
      <c r="G42" s="153"/>
      <c r="H42" s="153"/>
      <c r="I42" s="153"/>
      <c r="J42" s="153"/>
      <c r="K42" s="153"/>
      <c r="L42" s="153"/>
      <c r="M42" s="153"/>
      <c r="N42" s="153"/>
      <c r="O42" s="153"/>
      <c r="P42" s="153"/>
      <c r="Q42" s="153"/>
      <c r="R42" s="153"/>
      <c r="S42" s="153"/>
      <c r="T42" s="153"/>
      <c r="U42" s="153"/>
    </row>
    <row r="43" spans="1:22" ht="52.5" customHeight="1" x14ac:dyDescent="0.25">
      <c r="A43" s="24" t="s">
        <v>398</v>
      </c>
      <c r="B43" s="105" t="s">
        <v>432</v>
      </c>
      <c r="C43" s="204" t="s">
        <v>444</v>
      </c>
      <c r="D43" s="153"/>
      <c r="E43" s="153"/>
      <c r="F43" s="153"/>
      <c r="G43" s="153"/>
      <c r="H43" s="153"/>
      <c r="I43" s="153"/>
      <c r="J43" s="153"/>
      <c r="K43" s="153"/>
      <c r="L43" s="153"/>
      <c r="M43" s="153"/>
      <c r="N43" s="153"/>
      <c r="O43" s="153"/>
      <c r="P43" s="153"/>
      <c r="Q43" s="153"/>
      <c r="R43" s="153"/>
      <c r="S43" s="153"/>
      <c r="T43" s="153"/>
      <c r="U43" s="153"/>
    </row>
    <row r="44" spans="1:22" ht="31.5" x14ac:dyDescent="0.25">
      <c r="A44" s="24" t="s">
        <v>426</v>
      </c>
      <c r="B44" s="105" t="s">
        <v>450</v>
      </c>
      <c r="C44" s="205">
        <f>C45*1.2</f>
        <v>0.46050479999999994</v>
      </c>
      <c r="D44" s="155"/>
      <c r="E44" s="153"/>
      <c r="F44" s="153"/>
      <c r="G44" s="153"/>
      <c r="H44" s="153"/>
      <c r="I44" s="153"/>
      <c r="J44" s="153"/>
      <c r="K44" s="153"/>
      <c r="L44" s="153"/>
      <c r="M44" s="153"/>
      <c r="N44" s="153"/>
      <c r="O44" s="153"/>
      <c r="P44" s="153"/>
      <c r="Q44" s="153"/>
      <c r="R44" s="153"/>
      <c r="S44" s="153"/>
      <c r="T44" s="153"/>
      <c r="U44" s="153"/>
    </row>
    <row r="45" spans="1:22" ht="31.5" x14ac:dyDescent="0.25">
      <c r="A45" s="24" t="s">
        <v>399</v>
      </c>
      <c r="B45" s="105" t="s">
        <v>451</v>
      </c>
      <c r="C45" s="254">
        <f>'6.2. Паспорт фин осв ввод'!D29</f>
        <v>0.38375399999999998</v>
      </c>
      <c r="D45" s="153"/>
      <c r="E45" s="153"/>
      <c r="F45" s="153"/>
      <c r="G45" s="153"/>
      <c r="H45" s="153"/>
      <c r="I45" s="153"/>
      <c r="J45" s="153"/>
      <c r="K45" s="153"/>
      <c r="L45" s="153"/>
      <c r="M45" s="153"/>
      <c r="N45" s="153"/>
      <c r="O45" s="153"/>
      <c r="P45" s="153"/>
      <c r="Q45" s="153"/>
      <c r="R45" s="153"/>
      <c r="S45" s="153"/>
      <c r="T45" s="153"/>
      <c r="U45" s="153"/>
    </row>
    <row r="46" spans="1:22" ht="63" x14ac:dyDescent="0.25">
      <c r="A46" s="24" t="s">
        <v>476</v>
      </c>
      <c r="B46" s="105" t="s">
        <v>477</v>
      </c>
      <c r="C46" s="203" t="s">
        <v>445</v>
      </c>
      <c r="D46" s="153"/>
      <c r="E46" s="153"/>
      <c r="F46" s="153"/>
      <c r="G46" s="153"/>
      <c r="H46" s="153"/>
      <c r="I46" s="153"/>
      <c r="J46" s="153"/>
      <c r="K46" s="153"/>
      <c r="L46" s="153"/>
      <c r="M46" s="153"/>
      <c r="N46" s="153"/>
      <c r="O46" s="153"/>
      <c r="P46" s="153"/>
      <c r="Q46" s="153"/>
      <c r="R46" s="153"/>
      <c r="S46" s="153"/>
      <c r="T46" s="153"/>
      <c r="U46" s="153"/>
    </row>
    <row r="47" spans="1:22" ht="94.5" x14ac:dyDescent="0.25">
      <c r="A47" s="24" t="s">
        <v>478</v>
      </c>
      <c r="B47" s="105" t="s">
        <v>479</v>
      </c>
      <c r="C47" s="222" t="s">
        <v>512</v>
      </c>
      <c r="D47" s="153"/>
      <c r="E47" s="153"/>
      <c r="F47" s="153"/>
      <c r="G47" s="153"/>
      <c r="H47" s="153"/>
      <c r="I47" s="153"/>
      <c r="J47" s="153"/>
      <c r="K47" s="153"/>
      <c r="L47" s="153"/>
      <c r="M47" s="153"/>
      <c r="N47" s="153"/>
      <c r="O47" s="153"/>
      <c r="P47" s="153"/>
      <c r="Q47" s="153"/>
      <c r="R47" s="153"/>
      <c r="S47" s="153"/>
      <c r="T47" s="153"/>
      <c r="U47" s="153"/>
      <c r="V47" s="153"/>
    </row>
    <row r="48" spans="1:22" x14ac:dyDescent="0.25">
      <c r="A48" s="153"/>
      <c r="B48" s="153"/>
      <c r="C48" s="153"/>
      <c r="D48" s="153"/>
      <c r="E48" s="153"/>
      <c r="F48" s="153"/>
      <c r="G48" s="153"/>
      <c r="H48" s="153"/>
      <c r="I48" s="153"/>
      <c r="J48" s="153"/>
      <c r="K48" s="153"/>
      <c r="L48" s="153"/>
      <c r="M48" s="153"/>
      <c r="N48" s="153"/>
      <c r="O48" s="153"/>
      <c r="P48" s="153"/>
      <c r="Q48" s="153"/>
      <c r="R48" s="153"/>
      <c r="S48" s="153"/>
      <c r="T48" s="153"/>
      <c r="U48" s="153"/>
      <c r="V48" s="153"/>
    </row>
    <row r="49" spans="1:22" x14ac:dyDescent="0.25">
      <c r="A49" s="153"/>
      <c r="B49" s="153"/>
      <c r="C49" s="153"/>
      <c r="D49" s="153"/>
      <c r="E49" s="153"/>
      <c r="F49" s="153"/>
      <c r="G49" s="153"/>
      <c r="H49" s="153"/>
      <c r="I49" s="153"/>
      <c r="J49" s="153"/>
      <c r="K49" s="153"/>
      <c r="L49" s="153"/>
      <c r="M49" s="153"/>
      <c r="N49" s="153"/>
      <c r="O49" s="153"/>
      <c r="P49" s="153"/>
      <c r="Q49" s="153"/>
      <c r="R49" s="153"/>
      <c r="S49" s="153"/>
      <c r="T49" s="153"/>
      <c r="U49" s="153"/>
      <c r="V49" s="153"/>
    </row>
    <row r="50" spans="1:22" x14ac:dyDescent="0.25">
      <c r="A50" s="153"/>
      <c r="B50" s="153"/>
      <c r="C50" s="153"/>
      <c r="D50" s="153"/>
      <c r="E50" s="153"/>
      <c r="F50" s="153"/>
      <c r="G50" s="153"/>
      <c r="H50" s="153"/>
      <c r="I50" s="153"/>
      <c r="J50" s="153"/>
      <c r="K50" s="153"/>
      <c r="L50" s="153"/>
      <c r="M50" s="153"/>
      <c r="N50" s="153"/>
      <c r="O50" s="153"/>
      <c r="P50" s="153"/>
      <c r="Q50" s="153"/>
      <c r="R50" s="153"/>
      <c r="S50" s="153"/>
      <c r="T50" s="153"/>
      <c r="U50" s="153"/>
      <c r="V50" s="153"/>
    </row>
    <row r="51" spans="1:22" x14ac:dyDescent="0.25">
      <c r="A51" s="153"/>
      <c r="B51" s="153"/>
      <c r="C51" s="153"/>
      <c r="D51" s="153"/>
      <c r="E51" s="153"/>
      <c r="F51" s="153"/>
      <c r="G51" s="153"/>
      <c r="H51" s="153"/>
      <c r="I51" s="153"/>
      <c r="J51" s="153"/>
      <c r="K51" s="153"/>
      <c r="L51" s="153"/>
      <c r="M51" s="153"/>
      <c r="N51" s="153"/>
      <c r="O51" s="153"/>
      <c r="P51" s="153"/>
      <c r="Q51" s="153"/>
      <c r="R51" s="153"/>
      <c r="S51" s="153"/>
      <c r="T51" s="153"/>
      <c r="U51" s="153"/>
      <c r="V51" s="153"/>
    </row>
    <row r="52" spans="1:22" x14ac:dyDescent="0.25">
      <c r="A52" s="153"/>
      <c r="B52" s="153"/>
      <c r="C52" s="153"/>
      <c r="D52" s="153"/>
      <c r="E52" s="153"/>
      <c r="F52" s="153"/>
      <c r="G52" s="153"/>
      <c r="H52" s="153"/>
      <c r="I52" s="153"/>
      <c r="J52" s="153"/>
      <c r="K52" s="153"/>
      <c r="L52" s="153"/>
      <c r="M52" s="153"/>
      <c r="N52" s="153"/>
      <c r="O52" s="153"/>
      <c r="P52" s="153"/>
      <c r="Q52" s="153"/>
      <c r="R52" s="153"/>
      <c r="S52" s="153"/>
      <c r="T52" s="153"/>
      <c r="U52" s="153"/>
      <c r="V52" s="153"/>
    </row>
    <row r="53" spans="1:22" x14ac:dyDescent="0.25">
      <c r="A53" s="153"/>
      <c r="B53" s="153"/>
      <c r="C53" s="153"/>
      <c r="D53" s="153"/>
      <c r="E53" s="153"/>
      <c r="F53" s="153"/>
      <c r="G53" s="153"/>
      <c r="H53" s="153"/>
      <c r="I53" s="153"/>
      <c r="J53" s="153"/>
      <c r="K53" s="153"/>
      <c r="L53" s="153"/>
      <c r="M53" s="153"/>
      <c r="N53" s="153"/>
      <c r="O53" s="153"/>
      <c r="P53" s="153"/>
      <c r="Q53" s="153"/>
      <c r="R53" s="153"/>
      <c r="S53" s="153"/>
      <c r="T53" s="153"/>
      <c r="U53" s="153"/>
      <c r="V53" s="153"/>
    </row>
    <row r="54" spans="1:22" x14ac:dyDescent="0.25">
      <c r="A54" s="153"/>
      <c r="B54" s="153"/>
      <c r="C54" s="153"/>
      <c r="D54" s="153"/>
      <c r="E54" s="153"/>
      <c r="F54" s="153"/>
      <c r="G54" s="153"/>
      <c r="H54" s="153"/>
      <c r="I54" s="153"/>
      <c r="J54" s="153"/>
      <c r="K54" s="153"/>
      <c r="L54" s="153"/>
      <c r="M54" s="153"/>
      <c r="N54" s="153"/>
      <c r="O54" s="153"/>
      <c r="P54" s="153"/>
      <c r="Q54" s="153"/>
      <c r="R54" s="153"/>
      <c r="S54" s="153"/>
      <c r="T54" s="153"/>
      <c r="U54" s="153"/>
      <c r="V54" s="153"/>
    </row>
    <row r="55" spans="1:22" x14ac:dyDescent="0.25">
      <c r="A55" s="153"/>
      <c r="B55" s="153"/>
      <c r="C55" s="153"/>
      <c r="D55" s="153"/>
      <c r="E55" s="153"/>
      <c r="F55" s="153"/>
      <c r="G55" s="153"/>
      <c r="H55" s="153"/>
      <c r="I55" s="153"/>
      <c r="J55" s="153"/>
      <c r="K55" s="153"/>
      <c r="L55" s="153"/>
      <c r="M55" s="153"/>
      <c r="N55" s="153"/>
      <c r="O55" s="153"/>
      <c r="P55" s="153"/>
      <c r="Q55" s="153"/>
      <c r="R55" s="153"/>
      <c r="S55" s="153"/>
      <c r="T55" s="153"/>
      <c r="U55" s="153"/>
      <c r="V55" s="153"/>
    </row>
    <row r="56" spans="1:22" x14ac:dyDescent="0.25">
      <c r="A56" s="153"/>
      <c r="B56" s="153"/>
      <c r="C56" s="153"/>
      <c r="D56" s="153"/>
      <c r="E56" s="153"/>
      <c r="F56" s="153"/>
      <c r="G56" s="153"/>
      <c r="H56" s="153"/>
      <c r="I56" s="153"/>
      <c r="J56" s="153"/>
      <c r="K56" s="153"/>
      <c r="L56" s="153"/>
      <c r="M56" s="153"/>
      <c r="N56" s="153"/>
      <c r="O56" s="153"/>
      <c r="P56" s="153"/>
      <c r="Q56" s="153"/>
      <c r="R56" s="153"/>
      <c r="S56" s="153"/>
      <c r="T56" s="153"/>
      <c r="U56" s="153"/>
      <c r="V56" s="153"/>
    </row>
    <row r="57" spans="1:22" x14ac:dyDescent="0.25">
      <c r="A57" s="153"/>
      <c r="B57" s="153"/>
      <c r="C57" s="153"/>
      <c r="D57" s="153"/>
      <c r="E57" s="153"/>
      <c r="F57" s="153"/>
      <c r="G57" s="153"/>
      <c r="H57" s="153"/>
      <c r="I57" s="153"/>
      <c r="J57" s="153"/>
      <c r="K57" s="153"/>
      <c r="L57" s="153"/>
      <c r="M57" s="153"/>
      <c r="N57" s="153"/>
      <c r="O57" s="153"/>
      <c r="P57" s="153"/>
      <c r="Q57" s="153"/>
      <c r="R57" s="153"/>
      <c r="S57" s="153"/>
      <c r="T57" s="153"/>
      <c r="U57" s="153"/>
      <c r="V57" s="153"/>
    </row>
    <row r="58" spans="1:22" x14ac:dyDescent="0.25">
      <c r="A58" s="153"/>
      <c r="B58" s="153"/>
      <c r="C58" s="153"/>
      <c r="D58" s="153"/>
      <c r="E58" s="153"/>
      <c r="F58" s="153"/>
      <c r="G58" s="153"/>
      <c r="H58" s="153"/>
      <c r="I58" s="153"/>
      <c r="J58" s="153"/>
      <c r="K58" s="153"/>
      <c r="L58" s="153"/>
      <c r="M58" s="153"/>
      <c r="N58" s="153"/>
      <c r="O58" s="153"/>
      <c r="P58" s="153"/>
      <c r="Q58" s="153"/>
      <c r="R58" s="153"/>
      <c r="S58" s="153"/>
      <c r="T58" s="153"/>
      <c r="U58" s="153"/>
      <c r="V58" s="153"/>
    </row>
    <row r="59" spans="1:22" x14ac:dyDescent="0.25">
      <c r="A59" s="153"/>
      <c r="B59" s="153"/>
      <c r="C59" s="153"/>
      <c r="D59" s="153"/>
      <c r="E59" s="153"/>
      <c r="F59" s="153"/>
      <c r="G59" s="153"/>
      <c r="H59" s="153"/>
      <c r="I59" s="153"/>
      <c r="J59" s="153"/>
      <c r="K59" s="153"/>
      <c r="L59" s="153"/>
      <c r="M59" s="153"/>
      <c r="N59" s="153"/>
      <c r="O59" s="153"/>
      <c r="P59" s="153"/>
      <c r="Q59" s="153"/>
      <c r="R59" s="153"/>
      <c r="S59" s="153"/>
      <c r="T59" s="153"/>
      <c r="U59" s="153"/>
      <c r="V59" s="153"/>
    </row>
    <row r="60" spans="1:22" x14ac:dyDescent="0.25">
      <c r="A60" s="153"/>
      <c r="B60" s="153"/>
      <c r="C60" s="153"/>
      <c r="D60" s="153"/>
      <c r="E60" s="153"/>
      <c r="F60" s="153"/>
      <c r="G60" s="153"/>
      <c r="H60" s="153"/>
      <c r="I60" s="153"/>
      <c r="J60" s="153"/>
      <c r="K60" s="153"/>
      <c r="L60" s="153"/>
      <c r="M60" s="153"/>
      <c r="N60" s="153"/>
      <c r="O60" s="153"/>
      <c r="P60" s="153"/>
      <c r="Q60" s="153"/>
      <c r="R60" s="153"/>
      <c r="S60" s="153"/>
      <c r="T60" s="153"/>
      <c r="U60" s="153"/>
      <c r="V60" s="153"/>
    </row>
    <row r="61" spans="1:22" x14ac:dyDescent="0.25">
      <c r="A61" s="153"/>
      <c r="B61" s="153"/>
      <c r="C61" s="153"/>
      <c r="D61" s="153"/>
      <c r="E61" s="153"/>
      <c r="F61" s="153"/>
      <c r="G61" s="153"/>
      <c r="H61" s="153"/>
      <c r="I61" s="153"/>
      <c r="J61" s="153"/>
      <c r="K61" s="153"/>
      <c r="L61" s="153"/>
      <c r="M61" s="153"/>
      <c r="N61" s="153"/>
      <c r="O61" s="153"/>
      <c r="P61" s="153"/>
      <c r="Q61" s="153"/>
      <c r="R61" s="153"/>
      <c r="S61" s="153"/>
      <c r="T61" s="153"/>
      <c r="U61" s="153"/>
      <c r="V61" s="153"/>
    </row>
    <row r="62" spans="1:22" x14ac:dyDescent="0.25">
      <c r="A62" s="153"/>
      <c r="B62" s="153"/>
      <c r="C62" s="153"/>
      <c r="D62" s="153"/>
      <c r="E62" s="153"/>
      <c r="F62" s="153"/>
      <c r="G62" s="153"/>
      <c r="H62" s="153"/>
      <c r="I62" s="153"/>
      <c r="J62" s="153"/>
      <c r="K62" s="153"/>
      <c r="L62" s="153"/>
      <c r="M62" s="153"/>
      <c r="N62" s="153"/>
      <c r="O62" s="153"/>
      <c r="P62" s="153"/>
      <c r="Q62" s="153"/>
      <c r="R62" s="153"/>
      <c r="S62" s="153"/>
      <c r="T62" s="153"/>
      <c r="U62" s="153"/>
      <c r="V62" s="153"/>
    </row>
    <row r="63" spans="1:22" x14ac:dyDescent="0.25">
      <c r="A63" s="153"/>
      <c r="B63" s="153"/>
      <c r="C63" s="153"/>
      <c r="D63" s="153"/>
      <c r="E63" s="153"/>
      <c r="F63" s="153"/>
      <c r="G63" s="153"/>
      <c r="H63" s="153"/>
      <c r="I63" s="153"/>
      <c r="J63" s="153"/>
      <c r="K63" s="153"/>
      <c r="L63" s="153"/>
      <c r="M63" s="153"/>
      <c r="N63" s="153"/>
      <c r="O63" s="153"/>
      <c r="P63" s="153"/>
      <c r="Q63" s="153"/>
      <c r="R63" s="153"/>
      <c r="S63" s="153"/>
      <c r="T63" s="153"/>
      <c r="U63" s="153"/>
      <c r="V63" s="153"/>
    </row>
    <row r="64" spans="1:22" x14ac:dyDescent="0.25">
      <c r="A64" s="153"/>
      <c r="B64" s="153"/>
      <c r="C64" s="153"/>
      <c r="D64" s="153"/>
      <c r="E64" s="153"/>
      <c r="F64" s="153"/>
      <c r="G64" s="153"/>
      <c r="H64" s="153"/>
      <c r="I64" s="153"/>
      <c r="J64" s="153"/>
      <c r="K64" s="153"/>
      <c r="L64" s="153"/>
      <c r="M64" s="153"/>
      <c r="N64" s="153"/>
      <c r="O64" s="153"/>
      <c r="P64" s="153"/>
      <c r="Q64" s="153"/>
      <c r="R64" s="153"/>
      <c r="S64" s="153"/>
      <c r="T64" s="153"/>
      <c r="U64" s="153"/>
      <c r="V64" s="153"/>
    </row>
    <row r="65" spans="1:22" x14ac:dyDescent="0.25">
      <c r="A65" s="153"/>
      <c r="B65" s="153"/>
      <c r="C65" s="153"/>
      <c r="D65" s="153"/>
      <c r="E65" s="153"/>
      <c r="F65" s="153"/>
      <c r="G65" s="153"/>
      <c r="H65" s="153"/>
      <c r="I65" s="153"/>
      <c r="J65" s="153"/>
      <c r="K65" s="153"/>
      <c r="L65" s="153"/>
      <c r="M65" s="153"/>
      <c r="N65" s="153"/>
      <c r="O65" s="153"/>
      <c r="P65" s="153"/>
      <c r="Q65" s="153"/>
      <c r="R65" s="153"/>
      <c r="S65" s="153"/>
      <c r="T65" s="153"/>
      <c r="U65" s="153"/>
      <c r="V65" s="153"/>
    </row>
    <row r="66" spans="1:22" x14ac:dyDescent="0.25">
      <c r="A66" s="153"/>
      <c r="B66" s="153"/>
      <c r="C66" s="153"/>
      <c r="D66" s="153"/>
      <c r="E66" s="153"/>
      <c r="F66" s="153"/>
      <c r="G66" s="153"/>
      <c r="H66" s="153"/>
      <c r="I66" s="153"/>
      <c r="J66" s="153"/>
      <c r="K66" s="153"/>
      <c r="L66" s="153"/>
      <c r="M66" s="153"/>
      <c r="N66" s="153"/>
      <c r="O66" s="153"/>
      <c r="P66" s="153"/>
      <c r="Q66" s="153"/>
      <c r="R66" s="153"/>
      <c r="S66" s="153"/>
      <c r="T66" s="153"/>
      <c r="U66" s="153"/>
      <c r="V66" s="153"/>
    </row>
    <row r="67" spans="1:22" x14ac:dyDescent="0.25">
      <c r="A67" s="153"/>
      <c r="B67" s="153"/>
      <c r="C67" s="153"/>
      <c r="D67" s="153"/>
      <c r="E67" s="153"/>
      <c r="F67" s="153"/>
      <c r="G67" s="153"/>
      <c r="H67" s="153"/>
      <c r="I67" s="153"/>
      <c r="J67" s="153"/>
      <c r="K67" s="153"/>
      <c r="L67" s="153"/>
      <c r="M67" s="153"/>
      <c r="N67" s="153"/>
      <c r="O67" s="153"/>
      <c r="P67" s="153"/>
      <c r="Q67" s="153"/>
      <c r="R67" s="153"/>
      <c r="S67" s="153"/>
      <c r="T67" s="153"/>
      <c r="U67" s="153"/>
      <c r="V67" s="153"/>
    </row>
    <row r="68" spans="1:22" x14ac:dyDescent="0.25">
      <c r="A68" s="153"/>
      <c r="B68" s="153"/>
      <c r="C68" s="153"/>
      <c r="D68" s="153"/>
      <c r="E68" s="153"/>
      <c r="F68" s="153"/>
      <c r="G68" s="153"/>
      <c r="H68" s="153"/>
      <c r="I68" s="153"/>
      <c r="J68" s="153"/>
      <c r="K68" s="153"/>
      <c r="L68" s="153"/>
      <c r="M68" s="153"/>
      <c r="N68" s="153"/>
      <c r="O68" s="153"/>
      <c r="P68" s="153"/>
      <c r="Q68" s="153"/>
      <c r="R68" s="153"/>
      <c r="S68" s="153"/>
      <c r="T68" s="153"/>
      <c r="U68" s="153"/>
      <c r="V68" s="153"/>
    </row>
    <row r="69" spans="1:22" x14ac:dyDescent="0.25">
      <c r="A69" s="153"/>
      <c r="B69" s="153"/>
      <c r="C69" s="153"/>
      <c r="D69" s="153"/>
      <c r="E69" s="153"/>
      <c r="F69" s="153"/>
      <c r="G69" s="153"/>
      <c r="H69" s="153"/>
      <c r="I69" s="153"/>
      <c r="J69" s="153"/>
      <c r="K69" s="153"/>
      <c r="L69" s="153"/>
      <c r="M69" s="153"/>
      <c r="N69" s="153"/>
      <c r="O69" s="153"/>
      <c r="P69" s="153"/>
      <c r="Q69" s="153"/>
      <c r="R69" s="153"/>
      <c r="S69" s="153"/>
      <c r="T69" s="153"/>
      <c r="U69" s="153"/>
      <c r="V69" s="153"/>
    </row>
    <row r="70" spans="1:22" x14ac:dyDescent="0.25">
      <c r="A70" s="153"/>
      <c r="B70" s="153"/>
      <c r="C70" s="153"/>
      <c r="D70" s="153"/>
      <c r="E70" s="153"/>
      <c r="F70" s="153"/>
      <c r="G70" s="153"/>
      <c r="H70" s="153"/>
      <c r="I70" s="153"/>
      <c r="J70" s="153"/>
      <c r="K70" s="153"/>
      <c r="L70" s="153"/>
      <c r="M70" s="153"/>
      <c r="N70" s="153"/>
      <c r="O70" s="153"/>
      <c r="P70" s="153"/>
      <c r="Q70" s="153"/>
      <c r="R70" s="153"/>
      <c r="S70" s="153"/>
      <c r="T70" s="153"/>
      <c r="U70" s="153"/>
      <c r="V70" s="153"/>
    </row>
    <row r="71" spans="1:22" x14ac:dyDescent="0.25">
      <c r="A71" s="153"/>
      <c r="B71" s="153"/>
      <c r="C71" s="153"/>
      <c r="D71" s="153"/>
      <c r="E71" s="153"/>
      <c r="F71" s="153"/>
      <c r="G71" s="153"/>
      <c r="H71" s="153"/>
      <c r="I71" s="153"/>
      <c r="J71" s="153"/>
      <c r="K71" s="153"/>
      <c r="L71" s="153"/>
      <c r="M71" s="153"/>
      <c r="N71" s="153"/>
      <c r="O71" s="153"/>
      <c r="P71" s="153"/>
      <c r="Q71" s="153"/>
      <c r="R71" s="153"/>
      <c r="S71" s="153"/>
      <c r="T71" s="153"/>
      <c r="U71" s="153"/>
      <c r="V71" s="153"/>
    </row>
    <row r="72" spans="1:22" x14ac:dyDescent="0.25">
      <c r="A72" s="153"/>
      <c r="B72" s="153"/>
      <c r="C72" s="153"/>
      <c r="D72" s="153"/>
      <c r="E72" s="153"/>
      <c r="F72" s="153"/>
      <c r="G72" s="153"/>
      <c r="H72" s="153"/>
      <c r="I72" s="153"/>
      <c r="J72" s="153"/>
      <c r="K72" s="153"/>
      <c r="L72" s="153"/>
      <c r="M72" s="153"/>
      <c r="N72" s="153"/>
      <c r="O72" s="153"/>
      <c r="P72" s="153"/>
      <c r="Q72" s="153"/>
      <c r="R72" s="153"/>
      <c r="S72" s="153"/>
      <c r="T72" s="153"/>
      <c r="U72" s="153"/>
      <c r="V72" s="153"/>
    </row>
    <row r="73" spans="1:22" x14ac:dyDescent="0.25">
      <c r="A73" s="153"/>
      <c r="B73" s="153"/>
      <c r="C73" s="153"/>
      <c r="D73" s="153"/>
      <c r="E73" s="153"/>
      <c r="F73" s="153"/>
      <c r="G73" s="153"/>
      <c r="H73" s="153"/>
      <c r="I73" s="153"/>
      <c r="J73" s="153"/>
      <c r="K73" s="153"/>
      <c r="L73" s="153"/>
      <c r="M73" s="153"/>
      <c r="N73" s="153"/>
      <c r="O73" s="153"/>
      <c r="P73" s="153"/>
      <c r="Q73" s="153"/>
      <c r="R73" s="153"/>
      <c r="S73" s="153"/>
      <c r="T73" s="153"/>
      <c r="U73" s="153"/>
      <c r="V73" s="153"/>
    </row>
    <row r="74" spans="1:22" x14ac:dyDescent="0.25">
      <c r="A74" s="153"/>
      <c r="B74" s="153"/>
      <c r="C74" s="153"/>
      <c r="D74" s="153"/>
      <c r="E74" s="153"/>
      <c r="F74" s="153"/>
      <c r="G74" s="153"/>
      <c r="H74" s="153"/>
      <c r="I74" s="153"/>
      <c r="J74" s="153"/>
      <c r="K74" s="153"/>
      <c r="L74" s="153"/>
      <c r="M74" s="153"/>
      <c r="N74" s="153"/>
      <c r="O74" s="153"/>
      <c r="P74" s="153"/>
      <c r="Q74" s="153"/>
      <c r="R74" s="153"/>
      <c r="S74" s="153"/>
      <c r="T74" s="153"/>
      <c r="U74" s="153"/>
      <c r="V74" s="153"/>
    </row>
    <row r="75" spans="1:22" x14ac:dyDescent="0.25">
      <c r="A75" s="153"/>
      <c r="B75" s="153"/>
      <c r="C75" s="153"/>
      <c r="D75" s="153"/>
      <c r="E75" s="153"/>
      <c r="F75" s="153"/>
      <c r="G75" s="153"/>
      <c r="H75" s="153"/>
      <c r="I75" s="153"/>
      <c r="J75" s="153"/>
      <c r="K75" s="153"/>
      <c r="L75" s="153"/>
      <c r="M75" s="153"/>
      <c r="N75" s="153"/>
      <c r="O75" s="153"/>
      <c r="P75" s="153"/>
      <c r="Q75" s="153"/>
      <c r="R75" s="153"/>
      <c r="S75" s="153"/>
      <c r="T75" s="153"/>
      <c r="U75" s="153"/>
      <c r="V75" s="153"/>
    </row>
    <row r="76" spans="1:22" x14ac:dyDescent="0.25">
      <c r="A76" s="153"/>
      <c r="B76" s="153"/>
      <c r="C76" s="153"/>
      <c r="D76" s="153"/>
      <c r="E76" s="153"/>
      <c r="F76" s="153"/>
      <c r="G76" s="153"/>
      <c r="H76" s="153"/>
      <c r="I76" s="153"/>
      <c r="J76" s="153"/>
      <c r="K76" s="153"/>
      <c r="L76" s="153"/>
      <c r="M76" s="153"/>
      <c r="N76" s="153"/>
      <c r="O76" s="153"/>
      <c r="P76" s="153"/>
      <c r="Q76" s="153"/>
      <c r="R76" s="153"/>
      <c r="S76" s="153"/>
      <c r="T76" s="153"/>
      <c r="U76" s="153"/>
      <c r="V76" s="153"/>
    </row>
    <row r="77" spans="1:22" x14ac:dyDescent="0.25">
      <c r="A77" s="153"/>
      <c r="B77" s="153"/>
      <c r="C77" s="153"/>
      <c r="D77" s="153"/>
      <c r="E77" s="153"/>
      <c r="F77" s="153"/>
      <c r="G77" s="153"/>
      <c r="H77" s="153"/>
      <c r="I77" s="153"/>
      <c r="J77" s="153"/>
      <c r="K77" s="153"/>
      <c r="L77" s="153"/>
      <c r="M77" s="153"/>
      <c r="N77" s="153"/>
      <c r="O77" s="153"/>
      <c r="P77" s="153"/>
      <c r="Q77" s="153"/>
      <c r="R77" s="153"/>
      <c r="S77" s="153"/>
      <c r="T77" s="153"/>
      <c r="U77" s="153"/>
      <c r="V77" s="153"/>
    </row>
    <row r="78" spans="1:22" x14ac:dyDescent="0.25">
      <c r="A78" s="153"/>
      <c r="B78" s="153"/>
      <c r="C78" s="153"/>
      <c r="D78" s="153"/>
      <c r="E78" s="153"/>
      <c r="F78" s="153"/>
      <c r="G78" s="153"/>
      <c r="H78" s="153"/>
      <c r="I78" s="153"/>
      <c r="J78" s="153"/>
      <c r="K78" s="153"/>
      <c r="L78" s="153"/>
      <c r="M78" s="153"/>
      <c r="N78" s="153"/>
      <c r="O78" s="153"/>
      <c r="P78" s="153"/>
      <c r="Q78" s="153"/>
      <c r="R78" s="153"/>
      <c r="S78" s="153"/>
      <c r="T78" s="153"/>
      <c r="U78" s="153"/>
      <c r="V78" s="153"/>
    </row>
    <row r="79" spans="1:22" x14ac:dyDescent="0.25">
      <c r="A79" s="153"/>
      <c r="B79" s="153"/>
      <c r="C79" s="153"/>
      <c r="D79" s="153"/>
      <c r="E79" s="153"/>
      <c r="F79" s="153"/>
      <c r="G79" s="153"/>
      <c r="H79" s="153"/>
      <c r="I79" s="153"/>
      <c r="J79" s="153"/>
      <c r="K79" s="153"/>
      <c r="L79" s="153"/>
      <c r="M79" s="153"/>
      <c r="N79" s="153"/>
      <c r="O79" s="153"/>
      <c r="P79" s="153"/>
      <c r="Q79" s="153"/>
      <c r="R79" s="153"/>
      <c r="S79" s="153"/>
      <c r="T79" s="153"/>
      <c r="U79" s="153"/>
      <c r="V79" s="153"/>
    </row>
    <row r="80" spans="1:22" x14ac:dyDescent="0.25">
      <c r="A80" s="153"/>
      <c r="B80" s="153"/>
      <c r="C80" s="153"/>
      <c r="D80" s="153"/>
      <c r="E80" s="153"/>
      <c r="F80" s="153"/>
      <c r="G80" s="153"/>
      <c r="H80" s="153"/>
      <c r="I80" s="153"/>
      <c r="J80" s="153"/>
      <c r="K80" s="153"/>
      <c r="L80" s="153"/>
      <c r="M80" s="153"/>
      <c r="N80" s="153"/>
      <c r="O80" s="153"/>
      <c r="P80" s="153"/>
      <c r="Q80" s="153"/>
      <c r="R80" s="153"/>
      <c r="S80" s="153"/>
      <c r="T80" s="153"/>
      <c r="U80" s="153"/>
      <c r="V80" s="153"/>
    </row>
    <row r="81" spans="1:22" x14ac:dyDescent="0.25">
      <c r="A81" s="153"/>
      <c r="B81" s="153"/>
      <c r="C81" s="153"/>
      <c r="D81" s="153"/>
      <c r="E81" s="153"/>
      <c r="F81" s="153"/>
      <c r="G81" s="153"/>
      <c r="H81" s="153"/>
      <c r="I81" s="153"/>
      <c r="J81" s="153"/>
      <c r="K81" s="153"/>
      <c r="L81" s="153"/>
      <c r="M81" s="153"/>
      <c r="N81" s="153"/>
      <c r="O81" s="153"/>
      <c r="P81" s="153"/>
      <c r="Q81" s="153"/>
      <c r="R81" s="153"/>
      <c r="S81" s="153"/>
      <c r="T81" s="153"/>
      <c r="U81" s="153"/>
      <c r="V81" s="153"/>
    </row>
    <row r="82" spans="1:22" x14ac:dyDescent="0.25">
      <c r="A82" s="153"/>
      <c r="B82" s="153"/>
      <c r="C82" s="153"/>
      <c r="D82" s="153"/>
      <c r="E82" s="153"/>
      <c r="F82" s="153"/>
      <c r="G82" s="153"/>
      <c r="H82" s="153"/>
      <c r="I82" s="153"/>
      <c r="J82" s="153"/>
      <c r="K82" s="153"/>
      <c r="L82" s="153"/>
      <c r="M82" s="153"/>
      <c r="N82" s="153"/>
      <c r="O82" s="153"/>
      <c r="P82" s="153"/>
      <c r="Q82" s="153"/>
      <c r="R82" s="153"/>
      <c r="S82" s="153"/>
      <c r="T82" s="153"/>
      <c r="U82" s="153"/>
      <c r="V82" s="153"/>
    </row>
    <row r="83" spans="1:22" x14ac:dyDescent="0.25">
      <c r="A83" s="153"/>
      <c r="B83" s="153"/>
      <c r="C83" s="153"/>
      <c r="D83" s="153"/>
      <c r="E83" s="153"/>
      <c r="F83" s="153"/>
      <c r="G83" s="153"/>
      <c r="H83" s="153"/>
      <c r="I83" s="153"/>
      <c r="J83" s="153"/>
      <c r="K83" s="153"/>
      <c r="L83" s="153"/>
      <c r="M83" s="153"/>
      <c r="N83" s="153"/>
      <c r="O83" s="153"/>
      <c r="P83" s="153"/>
      <c r="Q83" s="153"/>
      <c r="R83" s="153"/>
      <c r="S83" s="153"/>
      <c r="T83" s="153"/>
      <c r="U83" s="153"/>
      <c r="V83" s="153"/>
    </row>
    <row r="84" spans="1:22" x14ac:dyDescent="0.25">
      <c r="A84" s="153"/>
      <c r="B84" s="153"/>
      <c r="C84" s="153"/>
      <c r="D84" s="153"/>
      <c r="E84" s="153"/>
      <c r="F84" s="153"/>
      <c r="G84" s="153"/>
      <c r="H84" s="153"/>
      <c r="I84" s="153"/>
      <c r="J84" s="153"/>
      <c r="K84" s="153"/>
      <c r="L84" s="153"/>
      <c r="M84" s="153"/>
      <c r="N84" s="153"/>
      <c r="O84" s="153"/>
      <c r="P84" s="153"/>
      <c r="Q84" s="153"/>
      <c r="R84" s="153"/>
      <c r="S84" s="153"/>
      <c r="T84" s="153"/>
      <c r="U84" s="153"/>
      <c r="V84" s="153"/>
    </row>
    <row r="85" spans="1:22" x14ac:dyDescent="0.25">
      <c r="A85" s="153"/>
      <c r="B85" s="153"/>
      <c r="C85" s="153"/>
      <c r="D85" s="153"/>
      <c r="E85" s="153"/>
      <c r="F85" s="153"/>
      <c r="G85" s="153"/>
      <c r="H85" s="153"/>
      <c r="I85" s="153"/>
      <c r="J85" s="153"/>
      <c r="K85" s="153"/>
      <c r="L85" s="153"/>
      <c r="M85" s="153"/>
      <c r="N85" s="153"/>
      <c r="O85" s="153"/>
      <c r="P85" s="153"/>
      <c r="Q85" s="153"/>
      <c r="R85" s="153"/>
      <c r="S85" s="153"/>
      <c r="T85" s="153"/>
      <c r="U85" s="153"/>
      <c r="V85" s="153"/>
    </row>
    <row r="86" spans="1:22" x14ac:dyDescent="0.25">
      <c r="A86" s="153"/>
      <c r="B86" s="153"/>
      <c r="C86" s="153"/>
      <c r="D86" s="153"/>
      <c r="E86" s="153"/>
      <c r="F86" s="153"/>
      <c r="G86" s="153"/>
      <c r="H86" s="153"/>
      <c r="I86" s="153"/>
      <c r="J86" s="153"/>
      <c r="K86" s="153"/>
      <c r="L86" s="153"/>
      <c r="M86" s="153"/>
      <c r="N86" s="153"/>
      <c r="O86" s="153"/>
      <c r="P86" s="153"/>
      <c r="Q86" s="153"/>
      <c r="R86" s="153"/>
      <c r="S86" s="153"/>
      <c r="T86" s="153"/>
      <c r="U86" s="153"/>
      <c r="V86" s="153"/>
    </row>
    <row r="87" spans="1:22" x14ac:dyDescent="0.25">
      <c r="A87" s="153"/>
      <c r="B87" s="153"/>
      <c r="C87" s="153"/>
      <c r="D87" s="153"/>
      <c r="E87" s="153"/>
      <c r="F87" s="153"/>
      <c r="G87" s="153"/>
      <c r="H87" s="153"/>
      <c r="I87" s="153"/>
      <c r="J87" s="153"/>
      <c r="K87" s="153"/>
      <c r="L87" s="153"/>
      <c r="M87" s="153"/>
      <c r="N87" s="153"/>
      <c r="O87" s="153"/>
      <c r="P87" s="153"/>
      <c r="Q87" s="153"/>
      <c r="R87" s="153"/>
      <c r="S87" s="153"/>
      <c r="T87" s="153"/>
      <c r="U87" s="153"/>
      <c r="V87" s="153"/>
    </row>
    <row r="88" spans="1:22" x14ac:dyDescent="0.25">
      <c r="A88" s="153"/>
      <c r="B88" s="153"/>
      <c r="C88" s="153"/>
      <c r="D88" s="153"/>
      <c r="E88" s="153"/>
      <c r="F88" s="153"/>
      <c r="G88" s="153"/>
      <c r="H88" s="153"/>
      <c r="I88" s="153"/>
      <c r="J88" s="153"/>
      <c r="K88" s="153"/>
      <c r="L88" s="153"/>
      <c r="M88" s="153"/>
      <c r="N88" s="153"/>
      <c r="O88" s="153"/>
      <c r="P88" s="153"/>
      <c r="Q88" s="153"/>
      <c r="R88" s="153"/>
      <c r="S88" s="153"/>
      <c r="T88" s="153"/>
      <c r="U88" s="153"/>
      <c r="V88" s="153"/>
    </row>
    <row r="89" spans="1:22" x14ac:dyDescent="0.25">
      <c r="A89" s="153"/>
      <c r="B89" s="153"/>
      <c r="C89" s="153"/>
      <c r="D89" s="153"/>
      <c r="E89" s="153"/>
      <c r="F89" s="153"/>
      <c r="G89" s="153"/>
      <c r="H89" s="153"/>
      <c r="I89" s="153"/>
      <c r="J89" s="153"/>
      <c r="K89" s="153"/>
      <c r="L89" s="153"/>
      <c r="M89" s="153"/>
      <c r="N89" s="153"/>
      <c r="O89" s="153"/>
      <c r="P89" s="153"/>
      <c r="Q89" s="153"/>
      <c r="R89" s="153"/>
      <c r="S89" s="153"/>
      <c r="T89" s="153"/>
      <c r="U89" s="153"/>
      <c r="V89" s="153"/>
    </row>
    <row r="90" spans="1:22" x14ac:dyDescent="0.25">
      <c r="A90" s="153"/>
      <c r="B90" s="153"/>
      <c r="C90" s="153"/>
      <c r="D90" s="153"/>
      <c r="E90" s="153"/>
      <c r="F90" s="153"/>
      <c r="G90" s="153"/>
      <c r="H90" s="153"/>
      <c r="I90" s="153"/>
      <c r="J90" s="153"/>
      <c r="K90" s="153"/>
      <c r="L90" s="153"/>
      <c r="M90" s="153"/>
      <c r="N90" s="153"/>
      <c r="O90" s="153"/>
      <c r="P90" s="153"/>
      <c r="Q90" s="153"/>
      <c r="R90" s="153"/>
      <c r="S90" s="153"/>
      <c r="T90" s="153"/>
      <c r="U90" s="153"/>
      <c r="V90" s="153"/>
    </row>
    <row r="91" spans="1:22" x14ac:dyDescent="0.25">
      <c r="A91" s="153"/>
      <c r="B91" s="153"/>
      <c r="C91" s="153"/>
      <c r="D91" s="153"/>
      <c r="E91" s="153"/>
      <c r="F91" s="153"/>
      <c r="G91" s="153"/>
      <c r="H91" s="153"/>
      <c r="I91" s="153"/>
      <c r="J91" s="153"/>
      <c r="K91" s="153"/>
      <c r="L91" s="153"/>
      <c r="M91" s="153"/>
      <c r="N91" s="153"/>
      <c r="O91" s="153"/>
      <c r="P91" s="153"/>
      <c r="Q91" s="153"/>
      <c r="R91" s="153"/>
      <c r="S91" s="153"/>
      <c r="T91" s="153"/>
      <c r="U91" s="153"/>
      <c r="V91" s="153"/>
    </row>
    <row r="92" spans="1:22" x14ac:dyDescent="0.25">
      <c r="A92" s="153"/>
      <c r="B92" s="153"/>
      <c r="C92" s="153"/>
      <c r="D92" s="153"/>
      <c r="E92" s="153"/>
      <c r="F92" s="153"/>
      <c r="G92" s="153"/>
      <c r="H92" s="153"/>
      <c r="I92" s="153"/>
      <c r="J92" s="153"/>
      <c r="K92" s="153"/>
      <c r="L92" s="153"/>
      <c r="M92" s="153"/>
      <c r="N92" s="153"/>
      <c r="O92" s="153"/>
      <c r="P92" s="153"/>
      <c r="Q92" s="153"/>
      <c r="R92" s="153"/>
      <c r="S92" s="153"/>
      <c r="T92" s="153"/>
      <c r="U92" s="153"/>
      <c r="V92" s="153"/>
    </row>
    <row r="93" spans="1:22" x14ac:dyDescent="0.25">
      <c r="A93" s="153"/>
      <c r="B93" s="153"/>
      <c r="C93" s="153"/>
      <c r="D93" s="153"/>
      <c r="E93" s="153"/>
      <c r="F93" s="153"/>
      <c r="G93" s="153"/>
      <c r="H93" s="153"/>
      <c r="I93" s="153"/>
      <c r="J93" s="153"/>
      <c r="K93" s="153"/>
      <c r="L93" s="153"/>
      <c r="M93" s="153"/>
      <c r="N93" s="153"/>
      <c r="O93" s="153"/>
      <c r="P93" s="153"/>
      <c r="Q93" s="153"/>
      <c r="R93" s="153"/>
      <c r="S93" s="153"/>
      <c r="T93" s="153"/>
      <c r="U93" s="153"/>
      <c r="V93" s="153"/>
    </row>
    <row r="94" spans="1:22" x14ac:dyDescent="0.25">
      <c r="A94" s="153"/>
      <c r="B94" s="153"/>
      <c r="C94" s="153"/>
      <c r="D94" s="153"/>
      <c r="E94" s="153"/>
      <c r="F94" s="153"/>
      <c r="G94" s="153"/>
      <c r="H94" s="153"/>
      <c r="I94" s="153"/>
      <c r="J94" s="153"/>
      <c r="K94" s="153"/>
      <c r="L94" s="153"/>
      <c r="M94" s="153"/>
      <c r="N94" s="153"/>
      <c r="O94" s="153"/>
      <c r="P94" s="153"/>
      <c r="Q94" s="153"/>
      <c r="R94" s="153"/>
      <c r="S94" s="153"/>
      <c r="T94" s="153"/>
      <c r="U94" s="153"/>
      <c r="V94" s="153"/>
    </row>
    <row r="95" spans="1:22" x14ac:dyDescent="0.25">
      <c r="A95" s="153"/>
      <c r="B95" s="153"/>
      <c r="C95" s="153"/>
      <c r="D95" s="153"/>
      <c r="E95" s="153"/>
      <c r="F95" s="153"/>
      <c r="G95" s="153"/>
      <c r="H95" s="153"/>
      <c r="I95" s="153"/>
      <c r="J95" s="153"/>
      <c r="K95" s="153"/>
      <c r="L95" s="153"/>
      <c r="M95" s="153"/>
      <c r="N95" s="153"/>
      <c r="O95" s="153"/>
      <c r="P95" s="153"/>
      <c r="Q95" s="153"/>
      <c r="R95" s="153"/>
      <c r="S95" s="153"/>
      <c r="T95" s="153"/>
      <c r="U95" s="153"/>
      <c r="V95" s="153"/>
    </row>
    <row r="96" spans="1:22" x14ac:dyDescent="0.25">
      <c r="A96" s="153"/>
      <c r="B96" s="153"/>
      <c r="C96" s="153"/>
      <c r="D96" s="153"/>
      <c r="E96" s="153"/>
      <c r="F96" s="153"/>
      <c r="G96" s="153"/>
      <c r="H96" s="153"/>
      <c r="I96" s="153"/>
      <c r="J96" s="153"/>
      <c r="K96" s="153"/>
      <c r="L96" s="153"/>
      <c r="M96" s="153"/>
      <c r="N96" s="153"/>
      <c r="O96" s="153"/>
      <c r="P96" s="153"/>
      <c r="Q96" s="153"/>
      <c r="R96" s="153"/>
      <c r="S96" s="153"/>
      <c r="T96" s="153"/>
      <c r="U96" s="153"/>
      <c r="V96" s="153"/>
    </row>
    <row r="97" spans="1:22" x14ac:dyDescent="0.25">
      <c r="A97" s="153"/>
      <c r="B97" s="153"/>
      <c r="C97" s="153"/>
      <c r="D97" s="153"/>
      <c r="E97" s="153"/>
      <c r="F97" s="153"/>
      <c r="G97" s="153"/>
      <c r="H97" s="153"/>
      <c r="I97" s="153"/>
      <c r="J97" s="153"/>
      <c r="K97" s="153"/>
      <c r="L97" s="153"/>
      <c r="M97" s="153"/>
      <c r="N97" s="153"/>
      <c r="O97" s="153"/>
      <c r="P97" s="153"/>
      <c r="Q97" s="153"/>
      <c r="R97" s="153"/>
      <c r="S97" s="153"/>
      <c r="T97" s="153"/>
      <c r="U97" s="153"/>
      <c r="V97" s="153"/>
    </row>
    <row r="98" spans="1:22" x14ac:dyDescent="0.25">
      <c r="A98" s="153"/>
      <c r="B98" s="153"/>
      <c r="C98" s="153"/>
      <c r="D98" s="153"/>
      <c r="E98" s="153"/>
      <c r="F98" s="153"/>
      <c r="G98" s="153"/>
      <c r="H98" s="153"/>
      <c r="I98" s="153"/>
      <c r="J98" s="153"/>
      <c r="K98" s="153"/>
      <c r="L98" s="153"/>
      <c r="M98" s="153"/>
      <c r="N98" s="153"/>
      <c r="O98" s="153"/>
      <c r="P98" s="153"/>
      <c r="Q98" s="153"/>
      <c r="R98" s="153"/>
      <c r="S98" s="153"/>
      <c r="T98" s="153"/>
      <c r="U98" s="153"/>
      <c r="V98" s="153"/>
    </row>
    <row r="99" spans="1:22" x14ac:dyDescent="0.25">
      <c r="A99" s="153"/>
      <c r="B99" s="153"/>
      <c r="C99" s="153"/>
      <c r="D99" s="153"/>
      <c r="E99" s="153"/>
      <c r="F99" s="153"/>
      <c r="G99" s="153"/>
      <c r="H99" s="153"/>
      <c r="I99" s="153"/>
      <c r="J99" s="153"/>
      <c r="K99" s="153"/>
      <c r="L99" s="153"/>
      <c r="M99" s="153"/>
      <c r="N99" s="153"/>
      <c r="O99" s="153"/>
      <c r="P99" s="153"/>
      <c r="Q99" s="153"/>
      <c r="R99" s="153"/>
      <c r="S99" s="153"/>
      <c r="T99" s="153"/>
      <c r="U99" s="153"/>
      <c r="V99" s="153"/>
    </row>
    <row r="100" spans="1:22" x14ac:dyDescent="0.25">
      <c r="A100" s="153"/>
      <c r="B100" s="153"/>
      <c r="C100" s="153"/>
      <c r="D100" s="153"/>
      <c r="E100" s="153"/>
      <c r="F100" s="153"/>
      <c r="G100" s="153"/>
      <c r="H100" s="153"/>
      <c r="I100" s="153"/>
      <c r="J100" s="153"/>
      <c r="K100" s="153"/>
      <c r="L100" s="153"/>
      <c r="M100" s="153"/>
      <c r="N100" s="153"/>
      <c r="O100" s="153"/>
      <c r="P100" s="153"/>
      <c r="Q100" s="153"/>
      <c r="R100" s="153"/>
      <c r="S100" s="153"/>
      <c r="T100" s="153"/>
      <c r="U100" s="153"/>
      <c r="V100" s="153"/>
    </row>
    <row r="101" spans="1:22" x14ac:dyDescent="0.25">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row>
    <row r="102" spans="1:22" x14ac:dyDescent="0.25">
      <c r="A102" s="153"/>
      <c r="B102" s="153"/>
      <c r="C102" s="153"/>
      <c r="D102" s="153"/>
      <c r="E102" s="153"/>
      <c r="F102" s="153"/>
      <c r="G102" s="153"/>
      <c r="H102" s="153"/>
      <c r="I102" s="153"/>
      <c r="J102" s="153"/>
      <c r="K102" s="153"/>
      <c r="L102" s="153"/>
      <c r="M102" s="153"/>
      <c r="N102" s="153"/>
      <c r="O102" s="153"/>
      <c r="P102" s="153"/>
      <c r="Q102" s="153"/>
      <c r="R102" s="153"/>
      <c r="S102" s="153"/>
      <c r="T102" s="153"/>
      <c r="U102" s="153"/>
      <c r="V102" s="153"/>
    </row>
    <row r="103" spans="1:22" x14ac:dyDescent="0.25">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row>
    <row r="104" spans="1:22" x14ac:dyDescent="0.25">
      <c r="A104" s="153"/>
      <c r="B104" s="153"/>
      <c r="C104" s="153"/>
      <c r="D104" s="153"/>
      <c r="E104" s="153"/>
      <c r="F104" s="153"/>
      <c r="G104" s="153"/>
      <c r="H104" s="153"/>
      <c r="I104" s="153"/>
      <c r="J104" s="153"/>
      <c r="K104" s="153"/>
      <c r="L104" s="153"/>
      <c r="M104" s="153"/>
      <c r="N104" s="153"/>
      <c r="O104" s="153"/>
      <c r="P104" s="153"/>
      <c r="Q104" s="153"/>
      <c r="R104" s="153"/>
      <c r="S104" s="153"/>
      <c r="T104" s="153"/>
      <c r="U104" s="153"/>
      <c r="V104" s="153"/>
    </row>
    <row r="105" spans="1:22" x14ac:dyDescent="0.25">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row>
    <row r="106" spans="1:22" x14ac:dyDescent="0.25">
      <c r="A106" s="153"/>
      <c r="B106" s="153"/>
      <c r="C106" s="153"/>
      <c r="D106" s="153"/>
      <c r="E106" s="153"/>
      <c r="F106" s="153"/>
      <c r="G106" s="153"/>
      <c r="H106" s="153"/>
      <c r="I106" s="153"/>
      <c r="J106" s="153"/>
      <c r="K106" s="153"/>
      <c r="L106" s="153"/>
      <c r="M106" s="153"/>
      <c r="N106" s="153"/>
      <c r="O106" s="153"/>
      <c r="P106" s="153"/>
      <c r="Q106" s="153"/>
      <c r="R106" s="153"/>
      <c r="S106" s="153"/>
      <c r="T106" s="153"/>
      <c r="U106" s="153"/>
      <c r="V106" s="153"/>
    </row>
    <row r="107" spans="1:22" x14ac:dyDescent="0.25">
      <c r="A107" s="153"/>
      <c r="B107" s="153"/>
      <c r="C107" s="153"/>
      <c r="D107" s="153"/>
      <c r="E107" s="153"/>
      <c r="F107" s="153"/>
      <c r="G107" s="153"/>
      <c r="H107" s="153"/>
      <c r="I107" s="153"/>
      <c r="J107" s="153"/>
      <c r="K107" s="153"/>
      <c r="L107" s="153"/>
      <c r="M107" s="153"/>
      <c r="N107" s="153"/>
      <c r="O107" s="153"/>
      <c r="P107" s="153"/>
      <c r="Q107" s="153"/>
      <c r="R107" s="153"/>
      <c r="S107" s="153"/>
      <c r="T107" s="153"/>
      <c r="U107" s="153"/>
      <c r="V107" s="153"/>
    </row>
    <row r="108" spans="1:22" x14ac:dyDescent="0.25">
      <c r="A108" s="153"/>
      <c r="B108" s="153"/>
      <c r="C108" s="153"/>
      <c r="D108" s="153"/>
      <c r="E108" s="153"/>
      <c r="F108" s="153"/>
      <c r="G108" s="153"/>
      <c r="H108" s="153"/>
      <c r="I108" s="153"/>
      <c r="J108" s="153"/>
      <c r="K108" s="153"/>
      <c r="L108" s="153"/>
      <c r="M108" s="153"/>
      <c r="N108" s="153"/>
      <c r="O108" s="153"/>
      <c r="P108" s="153"/>
      <c r="Q108" s="153"/>
      <c r="R108" s="153"/>
      <c r="S108" s="153"/>
      <c r="T108" s="153"/>
      <c r="U108" s="153"/>
      <c r="V108" s="153"/>
    </row>
    <row r="109" spans="1:22" x14ac:dyDescent="0.25">
      <c r="A109" s="153"/>
      <c r="B109" s="153"/>
      <c r="C109" s="153"/>
      <c r="D109" s="153"/>
      <c r="E109" s="153"/>
      <c r="F109" s="153"/>
      <c r="G109" s="153"/>
      <c r="H109" s="153"/>
      <c r="I109" s="153"/>
      <c r="J109" s="153"/>
      <c r="K109" s="153"/>
      <c r="L109" s="153"/>
      <c r="M109" s="153"/>
      <c r="N109" s="153"/>
      <c r="O109" s="153"/>
      <c r="P109" s="153"/>
      <c r="Q109" s="153"/>
      <c r="R109" s="153"/>
      <c r="S109" s="153"/>
      <c r="T109" s="153"/>
      <c r="U109" s="153"/>
      <c r="V109" s="153"/>
    </row>
    <row r="110" spans="1:22" x14ac:dyDescent="0.25">
      <c r="A110" s="153"/>
      <c r="B110" s="153"/>
      <c r="C110" s="153"/>
      <c r="D110" s="153"/>
      <c r="E110" s="153"/>
      <c r="F110" s="153"/>
      <c r="G110" s="153"/>
      <c r="H110" s="153"/>
      <c r="I110" s="153"/>
      <c r="J110" s="153"/>
      <c r="K110" s="153"/>
      <c r="L110" s="153"/>
      <c r="M110" s="153"/>
      <c r="N110" s="153"/>
      <c r="O110" s="153"/>
      <c r="P110" s="153"/>
      <c r="Q110" s="153"/>
      <c r="R110" s="153"/>
      <c r="S110" s="153"/>
      <c r="T110" s="153"/>
      <c r="U110" s="153"/>
      <c r="V110" s="153"/>
    </row>
    <row r="111" spans="1:22" x14ac:dyDescent="0.25">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row>
    <row r="112" spans="1:22" x14ac:dyDescent="0.25">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row>
    <row r="113" spans="1:22" x14ac:dyDescent="0.25">
      <c r="A113" s="153"/>
      <c r="B113" s="153"/>
      <c r="C113" s="153"/>
      <c r="D113" s="153"/>
      <c r="E113" s="153"/>
      <c r="F113" s="153"/>
      <c r="G113" s="153"/>
      <c r="H113" s="153"/>
      <c r="I113" s="153"/>
      <c r="J113" s="153"/>
      <c r="K113" s="153"/>
      <c r="L113" s="153"/>
      <c r="M113" s="153"/>
      <c r="N113" s="153"/>
      <c r="O113" s="153"/>
      <c r="P113" s="153"/>
      <c r="Q113" s="153"/>
      <c r="R113" s="153"/>
      <c r="S113" s="153"/>
      <c r="T113" s="153"/>
      <c r="U113" s="153"/>
      <c r="V113" s="153"/>
    </row>
    <row r="114" spans="1:22" x14ac:dyDescent="0.25">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row>
    <row r="115" spans="1:22" x14ac:dyDescent="0.25">
      <c r="A115" s="153"/>
      <c r="B115" s="153"/>
      <c r="C115" s="153"/>
      <c r="D115" s="153"/>
      <c r="E115" s="153"/>
      <c r="F115" s="153"/>
      <c r="G115" s="153"/>
      <c r="H115" s="153"/>
      <c r="I115" s="153"/>
      <c r="J115" s="153"/>
      <c r="K115" s="153"/>
      <c r="L115" s="153"/>
      <c r="M115" s="153"/>
      <c r="N115" s="153"/>
      <c r="O115" s="153"/>
      <c r="P115" s="153"/>
      <c r="Q115" s="153"/>
      <c r="R115" s="153"/>
      <c r="S115" s="153"/>
      <c r="T115" s="153"/>
      <c r="U115" s="153"/>
      <c r="V115" s="153"/>
    </row>
    <row r="116" spans="1:22" x14ac:dyDescent="0.25">
      <c r="A116" s="153"/>
      <c r="B116" s="153"/>
      <c r="C116" s="153"/>
      <c r="D116" s="153"/>
      <c r="E116" s="153"/>
      <c r="F116" s="153"/>
      <c r="G116" s="153"/>
      <c r="H116" s="153"/>
      <c r="I116" s="153"/>
      <c r="J116" s="153"/>
      <c r="K116" s="153"/>
      <c r="L116" s="153"/>
      <c r="M116" s="153"/>
      <c r="N116" s="153"/>
      <c r="O116" s="153"/>
      <c r="P116" s="153"/>
      <c r="Q116" s="153"/>
      <c r="R116" s="153"/>
      <c r="S116" s="153"/>
      <c r="T116" s="153"/>
      <c r="U116" s="153"/>
      <c r="V116" s="153"/>
    </row>
    <row r="117" spans="1:22" x14ac:dyDescent="0.25">
      <c r="A117" s="153"/>
      <c r="B117" s="153"/>
      <c r="C117" s="153"/>
      <c r="D117" s="153"/>
      <c r="E117" s="153"/>
      <c r="F117" s="153"/>
      <c r="G117" s="153"/>
      <c r="H117" s="153"/>
      <c r="I117" s="153"/>
      <c r="J117" s="153"/>
      <c r="K117" s="153"/>
      <c r="L117" s="153"/>
      <c r="M117" s="153"/>
      <c r="N117" s="153"/>
      <c r="O117" s="153"/>
      <c r="P117" s="153"/>
      <c r="Q117" s="153"/>
      <c r="R117" s="153"/>
      <c r="S117" s="153"/>
      <c r="T117" s="153"/>
      <c r="U117" s="153"/>
      <c r="V117" s="153"/>
    </row>
    <row r="118" spans="1:22" x14ac:dyDescent="0.25">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row>
    <row r="119" spans="1:22" x14ac:dyDescent="0.25">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row>
    <row r="120" spans="1:22" x14ac:dyDescent="0.25">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row>
    <row r="121" spans="1:22" x14ac:dyDescent="0.25">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row>
    <row r="122" spans="1:22" x14ac:dyDescent="0.25">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row>
    <row r="123" spans="1:22" x14ac:dyDescent="0.25">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row>
    <row r="124" spans="1:22" x14ac:dyDescent="0.25">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row>
    <row r="125" spans="1:22" x14ac:dyDescent="0.25">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row>
    <row r="126" spans="1:22" x14ac:dyDescent="0.25">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row>
    <row r="127" spans="1:22" x14ac:dyDescent="0.25">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row>
    <row r="128" spans="1:22" x14ac:dyDescent="0.25">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row>
    <row r="129" spans="1:22" x14ac:dyDescent="0.25">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row>
    <row r="130" spans="1:22" x14ac:dyDescent="0.25">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row>
    <row r="131" spans="1:22" x14ac:dyDescent="0.25">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row>
    <row r="132" spans="1:22" x14ac:dyDescent="0.25">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row>
    <row r="133" spans="1:22" x14ac:dyDescent="0.25">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row>
    <row r="134" spans="1:22" x14ac:dyDescent="0.25">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row>
    <row r="135" spans="1:22" x14ac:dyDescent="0.25">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row>
    <row r="136" spans="1:22" x14ac:dyDescent="0.25">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row>
    <row r="137" spans="1:22" x14ac:dyDescent="0.25">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row>
    <row r="138" spans="1:22" x14ac:dyDescent="0.25">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row>
    <row r="139" spans="1:22" x14ac:dyDescent="0.25">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row>
    <row r="140" spans="1:22" x14ac:dyDescent="0.25">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row>
    <row r="141" spans="1:22" x14ac:dyDescent="0.25">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row>
    <row r="142" spans="1:22" x14ac:dyDescent="0.25">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row>
    <row r="143" spans="1:22" x14ac:dyDescent="0.25">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row>
    <row r="144" spans="1:22" x14ac:dyDescent="0.25">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row>
    <row r="145" spans="1:22" x14ac:dyDescent="0.25">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row>
    <row r="146" spans="1:22" x14ac:dyDescent="0.25">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row>
    <row r="147" spans="1:22" x14ac:dyDescent="0.25">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row>
    <row r="148" spans="1:22" x14ac:dyDescent="0.25">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row>
    <row r="149" spans="1:22" x14ac:dyDescent="0.25">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row>
    <row r="150" spans="1:22" x14ac:dyDescent="0.25">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row>
    <row r="151" spans="1:22" x14ac:dyDescent="0.25">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row>
    <row r="152" spans="1:22" x14ac:dyDescent="0.25">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row>
    <row r="153" spans="1:22" x14ac:dyDescent="0.25">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row>
    <row r="154" spans="1:22" x14ac:dyDescent="0.25">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row>
    <row r="155" spans="1:22" x14ac:dyDescent="0.25">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row>
    <row r="156" spans="1:22" x14ac:dyDescent="0.25">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row>
    <row r="157" spans="1:22" x14ac:dyDescent="0.25">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row>
    <row r="158" spans="1:22" x14ac:dyDescent="0.25">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row>
    <row r="159" spans="1:22" x14ac:dyDescent="0.25">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row>
    <row r="160" spans="1:22" x14ac:dyDescent="0.25">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row>
    <row r="161" spans="1:22" x14ac:dyDescent="0.25">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row>
    <row r="162" spans="1:22" x14ac:dyDescent="0.25">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row>
    <row r="163" spans="1:22" x14ac:dyDescent="0.25">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row>
    <row r="164" spans="1:22" x14ac:dyDescent="0.25">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row>
    <row r="165" spans="1:22" x14ac:dyDescent="0.25">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row>
    <row r="166" spans="1:22" x14ac:dyDescent="0.25">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row>
    <row r="167" spans="1:22" x14ac:dyDescent="0.25">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row>
    <row r="168" spans="1:22" x14ac:dyDescent="0.25">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row>
    <row r="169" spans="1:22" x14ac:dyDescent="0.25">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row>
    <row r="170" spans="1:22" x14ac:dyDescent="0.25">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row>
    <row r="171" spans="1:22" x14ac:dyDescent="0.25">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row>
    <row r="172" spans="1:22" x14ac:dyDescent="0.25">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row>
    <row r="173" spans="1:22" x14ac:dyDescent="0.25">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row>
    <row r="174" spans="1:22" x14ac:dyDescent="0.25">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row>
    <row r="175" spans="1:22" x14ac:dyDescent="0.25">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row>
    <row r="176" spans="1:22" x14ac:dyDescent="0.25">
      <c r="A176" s="153"/>
      <c r="B176" s="153"/>
      <c r="C176" s="153"/>
      <c r="D176" s="153"/>
      <c r="E176" s="153"/>
      <c r="F176" s="153"/>
      <c r="G176" s="153"/>
      <c r="H176" s="153"/>
      <c r="I176" s="153"/>
      <c r="J176" s="153"/>
      <c r="K176" s="153"/>
      <c r="L176" s="153"/>
      <c r="M176" s="153"/>
      <c r="N176" s="153"/>
      <c r="O176" s="153"/>
      <c r="P176" s="153"/>
      <c r="Q176" s="153"/>
      <c r="R176" s="153"/>
      <c r="S176" s="153"/>
      <c r="T176" s="153"/>
      <c r="U176" s="153"/>
      <c r="V176" s="153"/>
    </row>
    <row r="177" spans="1:22" x14ac:dyDescent="0.25">
      <c r="A177" s="153"/>
      <c r="B177" s="153"/>
      <c r="C177" s="153"/>
      <c r="D177" s="153"/>
      <c r="E177" s="153"/>
      <c r="F177" s="153"/>
      <c r="G177" s="153"/>
      <c r="H177" s="153"/>
      <c r="I177" s="153"/>
      <c r="J177" s="153"/>
      <c r="K177" s="153"/>
      <c r="L177" s="153"/>
      <c r="M177" s="153"/>
      <c r="N177" s="153"/>
      <c r="O177" s="153"/>
      <c r="P177" s="153"/>
      <c r="Q177" s="153"/>
      <c r="R177" s="153"/>
      <c r="S177" s="153"/>
      <c r="T177" s="153"/>
      <c r="U177" s="153"/>
      <c r="V177" s="153"/>
    </row>
    <row r="178" spans="1:22" x14ac:dyDescent="0.25">
      <c r="A178" s="153"/>
      <c r="B178" s="153"/>
      <c r="C178" s="153"/>
      <c r="D178" s="153"/>
      <c r="E178" s="153"/>
      <c r="F178" s="153"/>
      <c r="G178" s="153"/>
      <c r="H178" s="153"/>
      <c r="I178" s="153"/>
      <c r="J178" s="153"/>
      <c r="K178" s="153"/>
      <c r="L178" s="153"/>
      <c r="M178" s="153"/>
      <c r="N178" s="153"/>
      <c r="O178" s="153"/>
      <c r="P178" s="153"/>
      <c r="Q178" s="153"/>
      <c r="R178" s="153"/>
      <c r="S178" s="153"/>
      <c r="T178" s="153"/>
      <c r="U178" s="153"/>
      <c r="V178" s="153"/>
    </row>
    <row r="179" spans="1:22" x14ac:dyDescent="0.25">
      <c r="A179" s="153"/>
      <c r="B179" s="153"/>
      <c r="C179" s="153"/>
      <c r="D179" s="153"/>
      <c r="E179" s="153"/>
      <c r="F179" s="153"/>
      <c r="G179" s="153"/>
      <c r="H179" s="153"/>
      <c r="I179" s="153"/>
      <c r="J179" s="153"/>
      <c r="K179" s="153"/>
      <c r="L179" s="153"/>
      <c r="M179" s="153"/>
      <c r="N179" s="153"/>
      <c r="O179" s="153"/>
      <c r="P179" s="153"/>
      <c r="Q179" s="153"/>
      <c r="R179" s="153"/>
      <c r="S179" s="153"/>
      <c r="T179" s="153"/>
      <c r="U179" s="153"/>
      <c r="V179" s="153"/>
    </row>
    <row r="180" spans="1:22" x14ac:dyDescent="0.25">
      <c r="A180" s="153"/>
      <c r="B180" s="153"/>
      <c r="C180" s="153"/>
      <c r="D180" s="153"/>
      <c r="E180" s="153"/>
      <c r="F180" s="153"/>
      <c r="G180" s="153"/>
      <c r="H180" s="153"/>
      <c r="I180" s="153"/>
      <c r="J180" s="153"/>
      <c r="K180" s="153"/>
      <c r="L180" s="153"/>
      <c r="M180" s="153"/>
      <c r="N180" s="153"/>
      <c r="O180" s="153"/>
      <c r="P180" s="153"/>
      <c r="Q180" s="153"/>
      <c r="R180" s="153"/>
      <c r="S180" s="153"/>
      <c r="T180" s="153"/>
      <c r="U180" s="153"/>
      <c r="V180" s="153"/>
    </row>
    <row r="181" spans="1:22" x14ac:dyDescent="0.25">
      <c r="A181" s="153"/>
      <c r="B181" s="153"/>
      <c r="C181" s="153"/>
      <c r="D181" s="153"/>
      <c r="E181" s="153"/>
      <c r="F181" s="153"/>
      <c r="G181" s="153"/>
      <c r="H181" s="153"/>
      <c r="I181" s="153"/>
      <c r="J181" s="153"/>
      <c r="K181" s="153"/>
      <c r="L181" s="153"/>
      <c r="M181" s="153"/>
      <c r="N181" s="153"/>
      <c r="O181" s="153"/>
      <c r="P181" s="153"/>
      <c r="Q181" s="153"/>
      <c r="R181" s="153"/>
      <c r="S181" s="153"/>
      <c r="T181" s="153"/>
      <c r="U181" s="153"/>
      <c r="V181" s="153"/>
    </row>
    <row r="182" spans="1:22" x14ac:dyDescent="0.25">
      <c r="A182" s="153"/>
      <c r="B182" s="153"/>
      <c r="C182" s="153"/>
      <c r="D182" s="153"/>
      <c r="E182" s="153"/>
      <c r="F182" s="153"/>
      <c r="G182" s="153"/>
      <c r="H182" s="153"/>
      <c r="I182" s="153"/>
      <c r="J182" s="153"/>
      <c r="K182" s="153"/>
      <c r="L182" s="153"/>
      <c r="M182" s="153"/>
      <c r="N182" s="153"/>
      <c r="O182" s="153"/>
      <c r="P182" s="153"/>
      <c r="Q182" s="153"/>
      <c r="R182" s="153"/>
      <c r="S182" s="153"/>
      <c r="T182" s="153"/>
      <c r="U182" s="153"/>
      <c r="V182" s="153"/>
    </row>
    <row r="183" spans="1:22" x14ac:dyDescent="0.25">
      <c r="A183" s="153"/>
      <c r="B183" s="153"/>
      <c r="C183" s="153"/>
      <c r="D183" s="153"/>
      <c r="E183" s="153"/>
      <c r="F183" s="153"/>
      <c r="G183" s="153"/>
      <c r="H183" s="153"/>
      <c r="I183" s="153"/>
      <c r="J183" s="153"/>
      <c r="K183" s="153"/>
      <c r="L183" s="153"/>
      <c r="M183" s="153"/>
      <c r="N183" s="153"/>
      <c r="O183" s="153"/>
      <c r="P183" s="153"/>
      <c r="Q183" s="153"/>
      <c r="R183" s="153"/>
      <c r="S183" s="153"/>
      <c r="T183" s="153"/>
      <c r="U183" s="153"/>
      <c r="V183" s="153"/>
    </row>
    <row r="184" spans="1:22" x14ac:dyDescent="0.25">
      <c r="A184" s="153"/>
      <c r="B184" s="153"/>
      <c r="C184" s="153"/>
      <c r="D184" s="153"/>
      <c r="E184" s="153"/>
      <c r="F184" s="153"/>
      <c r="G184" s="153"/>
      <c r="H184" s="153"/>
      <c r="I184" s="153"/>
      <c r="J184" s="153"/>
      <c r="K184" s="153"/>
      <c r="L184" s="153"/>
      <c r="M184" s="153"/>
      <c r="N184" s="153"/>
      <c r="O184" s="153"/>
      <c r="P184" s="153"/>
      <c r="Q184" s="153"/>
      <c r="R184" s="153"/>
      <c r="S184" s="153"/>
      <c r="T184" s="153"/>
      <c r="U184" s="153"/>
      <c r="V184" s="153"/>
    </row>
    <row r="185" spans="1:22" x14ac:dyDescent="0.25">
      <c r="A185" s="153"/>
      <c r="B185" s="153"/>
      <c r="C185" s="153"/>
      <c r="D185" s="153"/>
      <c r="E185" s="153"/>
      <c r="F185" s="153"/>
      <c r="G185" s="153"/>
      <c r="H185" s="153"/>
      <c r="I185" s="153"/>
      <c r="J185" s="153"/>
      <c r="K185" s="153"/>
      <c r="L185" s="153"/>
      <c r="M185" s="153"/>
      <c r="N185" s="153"/>
      <c r="O185" s="153"/>
      <c r="P185" s="153"/>
      <c r="Q185" s="153"/>
      <c r="R185" s="153"/>
      <c r="S185" s="153"/>
      <c r="T185" s="153"/>
      <c r="U185" s="153"/>
      <c r="V185" s="153"/>
    </row>
    <row r="186" spans="1:22" x14ac:dyDescent="0.25">
      <c r="A186" s="153"/>
      <c r="B186" s="153"/>
      <c r="C186" s="153"/>
      <c r="D186" s="153"/>
      <c r="E186" s="153"/>
      <c r="F186" s="153"/>
      <c r="G186" s="153"/>
      <c r="H186" s="153"/>
      <c r="I186" s="153"/>
      <c r="J186" s="153"/>
      <c r="K186" s="153"/>
      <c r="L186" s="153"/>
      <c r="M186" s="153"/>
      <c r="N186" s="153"/>
      <c r="O186" s="153"/>
      <c r="P186" s="153"/>
      <c r="Q186" s="153"/>
      <c r="R186" s="153"/>
      <c r="S186" s="153"/>
      <c r="T186" s="153"/>
      <c r="U186" s="153"/>
      <c r="V186" s="153"/>
    </row>
    <row r="187" spans="1:22" x14ac:dyDescent="0.25">
      <c r="A187" s="153"/>
      <c r="B187" s="153"/>
      <c r="C187" s="153"/>
      <c r="D187" s="153"/>
      <c r="E187" s="153"/>
      <c r="F187" s="153"/>
      <c r="G187" s="153"/>
      <c r="H187" s="153"/>
      <c r="I187" s="153"/>
      <c r="J187" s="153"/>
      <c r="K187" s="153"/>
      <c r="L187" s="153"/>
      <c r="M187" s="153"/>
      <c r="N187" s="153"/>
      <c r="O187" s="153"/>
      <c r="P187" s="153"/>
      <c r="Q187" s="153"/>
      <c r="R187" s="153"/>
      <c r="S187" s="153"/>
      <c r="T187" s="153"/>
      <c r="U187" s="153"/>
      <c r="V187" s="153"/>
    </row>
    <row r="188" spans="1:22" x14ac:dyDescent="0.25">
      <c r="A188" s="153"/>
      <c r="B188" s="153"/>
      <c r="C188" s="153"/>
      <c r="D188" s="153"/>
      <c r="E188" s="153"/>
      <c r="F188" s="153"/>
      <c r="G188" s="153"/>
      <c r="H188" s="153"/>
      <c r="I188" s="153"/>
      <c r="J188" s="153"/>
      <c r="K188" s="153"/>
      <c r="L188" s="153"/>
      <c r="M188" s="153"/>
      <c r="N188" s="153"/>
      <c r="O188" s="153"/>
      <c r="P188" s="153"/>
      <c r="Q188" s="153"/>
      <c r="R188" s="153"/>
      <c r="S188" s="153"/>
      <c r="T188" s="153"/>
      <c r="U188" s="153"/>
      <c r="V188" s="153"/>
    </row>
    <row r="189" spans="1:22" x14ac:dyDescent="0.25">
      <c r="A189" s="153"/>
      <c r="B189" s="153"/>
      <c r="C189" s="153"/>
      <c r="D189" s="153"/>
      <c r="E189" s="153"/>
      <c r="F189" s="153"/>
      <c r="G189" s="153"/>
      <c r="H189" s="153"/>
      <c r="I189" s="153"/>
      <c r="J189" s="153"/>
      <c r="K189" s="153"/>
      <c r="L189" s="153"/>
      <c r="M189" s="153"/>
      <c r="N189" s="153"/>
      <c r="O189" s="153"/>
      <c r="P189" s="153"/>
      <c r="Q189" s="153"/>
      <c r="R189" s="153"/>
      <c r="S189" s="153"/>
      <c r="T189" s="153"/>
      <c r="U189" s="153"/>
      <c r="V189" s="153"/>
    </row>
    <row r="190" spans="1:22" x14ac:dyDescent="0.25">
      <c r="A190" s="153"/>
      <c r="B190" s="153"/>
      <c r="C190" s="153"/>
      <c r="D190" s="153"/>
      <c r="E190" s="153"/>
      <c r="F190" s="153"/>
      <c r="G190" s="153"/>
      <c r="H190" s="153"/>
      <c r="I190" s="153"/>
      <c r="J190" s="153"/>
      <c r="K190" s="153"/>
      <c r="L190" s="153"/>
      <c r="M190" s="153"/>
      <c r="N190" s="153"/>
      <c r="O190" s="153"/>
      <c r="P190" s="153"/>
      <c r="Q190" s="153"/>
      <c r="R190" s="153"/>
      <c r="S190" s="153"/>
      <c r="T190" s="153"/>
      <c r="U190" s="153"/>
      <c r="V190" s="153"/>
    </row>
    <row r="191" spans="1:22" x14ac:dyDescent="0.25">
      <c r="A191" s="153"/>
      <c r="B191" s="153"/>
      <c r="C191" s="153"/>
      <c r="D191" s="153"/>
      <c r="E191" s="153"/>
      <c r="F191" s="153"/>
      <c r="G191" s="153"/>
      <c r="H191" s="153"/>
      <c r="I191" s="153"/>
      <c r="J191" s="153"/>
      <c r="K191" s="153"/>
      <c r="L191" s="153"/>
      <c r="M191" s="153"/>
      <c r="N191" s="153"/>
      <c r="O191" s="153"/>
      <c r="P191" s="153"/>
      <c r="Q191" s="153"/>
      <c r="R191" s="153"/>
      <c r="S191" s="153"/>
      <c r="T191" s="153"/>
      <c r="U191" s="153"/>
      <c r="V191" s="153"/>
    </row>
    <row r="192" spans="1:22" x14ac:dyDescent="0.25">
      <c r="A192" s="153"/>
      <c r="B192" s="153"/>
      <c r="C192" s="153"/>
      <c r="D192" s="153"/>
      <c r="E192" s="153"/>
      <c r="F192" s="153"/>
      <c r="G192" s="153"/>
      <c r="H192" s="153"/>
      <c r="I192" s="153"/>
      <c r="J192" s="153"/>
      <c r="K192" s="153"/>
      <c r="L192" s="153"/>
      <c r="M192" s="153"/>
      <c r="N192" s="153"/>
      <c r="O192" s="153"/>
      <c r="P192" s="153"/>
      <c r="Q192" s="153"/>
      <c r="R192" s="153"/>
      <c r="S192" s="153"/>
      <c r="T192" s="153"/>
      <c r="U192" s="153"/>
      <c r="V192" s="153"/>
    </row>
    <row r="193" spans="1:22" x14ac:dyDescent="0.25">
      <c r="A193" s="153"/>
      <c r="B193" s="153"/>
      <c r="C193" s="153"/>
      <c r="D193" s="153"/>
      <c r="E193" s="153"/>
      <c r="F193" s="153"/>
      <c r="G193" s="153"/>
      <c r="H193" s="153"/>
      <c r="I193" s="153"/>
      <c r="J193" s="153"/>
      <c r="K193" s="153"/>
      <c r="L193" s="153"/>
      <c r="M193" s="153"/>
      <c r="N193" s="153"/>
      <c r="O193" s="153"/>
      <c r="P193" s="153"/>
      <c r="Q193" s="153"/>
      <c r="R193" s="153"/>
      <c r="S193" s="153"/>
      <c r="T193" s="153"/>
      <c r="U193" s="153"/>
      <c r="V193" s="153"/>
    </row>
    <row r="194" spans="1:22" x14ac:dyDescent="0.25">
      <c r="A194" s="153"/>
      <c r="B194" s="153"/>
      <c r="C194" s="153"/>
      <c r="D194" s="153"/>
      <c r="E194" s="153"/>
      <c r="F194" s="153"/>
      <c r="G194" s="153"/>
      <c r="H194" s="153"/>
      <c r="I194" s="153"/>
      <c r="J194" s="153"/>
      <c r="K194" s="153"/>
      <c r="L194" s="153"/>
      <c r="M194" s="153"/>
      <c r="N194" s="153"/>
      <c r="O194" s="153"/>
      <c r="P194" s="153"/>
      <c r="Q194" s="153"/>
      <c r="R194" s="153"/>
      <c r="S194" s="153"/>
      <c r="T194" s="153"/>
      <c r="U194" s="153"/>
      <c r="V194" s="153"/>
    </row>
    <row r="195" spans="1:22" x14ac:dyDescent="0.25">
      <c r="A195" s="153"/>
      <c r="B195" s="153"/>
      <c r="C195" s="153"/>
      <c r="D195" s="153"/>
      <c r="E195" s="153"/>
      <c r="F195" s="153"/>
      <c r="G195" s="153"/>
      <c r="H195" s="153"/>
      <c r="I195" s="153"/>
      <c r="J195" s="153"/>
      <c r="K195" s="153"/>
      <c r="L195" s="153"/>
      <c r="M195" s="153"/>
      <c r="N195" s="153"/>
      <c r="O195" s="153"/>
      <c r="P195" s="153"/>
      <c r="Q195" s="153"/>
      <c r="R195" s="153"/>
      <c r="S195" s="153"/>
      <c r="T195" s="153"/>
      <c r="U195" s="153"/>
      <c r="V195" s="153"/>
    </row>
    <row r="196" spans="1:22" x14ac:dyDescent="0.25">
      <c r="A196" s="153"/>
      <c r="B196" s="153"/>
      <c r="C196" s="153"/>
      <c r="D196" s="153"/>
      <c r="E196" s="153"/>
      <c r="F196" s="153"/>
      <c r="G196" s="153"/>
      <c r="H196" s="153"/>
      <c r="I196" s="153"/>
      <c r="J196" s="153"/>
      <c r="K196" s="153"/>
      <c r="L196" s="153"/>
      <c r="M196" s="153"/>
      <c r="N196" s="153"/>
      <c r="O196" s="153"/>
      <c r="P196" s="153"/>
      <c r="Q196" s="153"/>
      <c r="R196" s="153"/>
      <c r="S196" s="153"/>
      <c r="T196" s="153"/>
      <c r="U196" s="153"/>
      <c r="V196" s="153"/>
    </row>
    <row r="197" spans="1:22" x14ac:dyDescent="0.25">
      <c r="A197" s="153"/>
      <c r="B197" s="153"/>
      <c r="C197" s="153"/>
      <c r="D197" s="153"/>
      <c r="E197" s="153"/>
      <c r="F197" s="153"/>
      <c r="G197" s="153"/>
      <c r="H197" s="153"/>
      <c r="I197" s="153"/>
      <c r="J197" s="153"/>
      <c r="K197" s="153"/>
      <c r="L197" s="153"/>
      <c r="M197" s="153"/>
      <c r="N197" s="153"/>
      <c r="O197" s="153"/>
      <c r="P197" s="153"/>
      <c r="Q197" s="153"/>
      <c r="R197" s="153"/>
      <c r="S197" s="153"/>
      <c r="T197" s="153"/>
      <c r="U197" s="153"/>
      <c r="V197" s="153"/>
    </row>
    <row r="198" spans="1:22" x14ac:dyDescent="0.25">
      <c r="A198" s="153"/>
      <c r="B198" s="153"/>
      <c r="C198" s="153"/>
      <c r="D198" s="153"/>
      <c r="E198" s="153"/>
      <c r="F198" s="153"/>
      <c r="G198" s="153"/>
      <c r="H198" s="153"/>
      <c r="I198" s="153"/>
      <c r="J198" s="153"/>
      <c r="K198" s="153"/>
      <c r="L198" s="153"/>
      <c r="M198" s="153"/>
      <c r="N198" s="153"/>
      <c r="O198" s="153"/>
      <c r="P198" s="153"/>
      <c r="Q198" s="153"/>
      <c r="R198" s="153"/>
      <c r="S198" s="153"/>
      <c r="T198" s="153"/>
      <c r="U198" s="153"/>
      <c r="V198" s="153"/>
    </row>
    <row r="199" spans="1:22" x14ac:dyDescent="0.25">
      <c r="A199" s="153"/>
      <c r="B199" s="153"/>
      <c r="C199" s="153"/>
      <c r="D199" s="153"/>
      <c r="E199" s="153"/>
      <c r="F199" s="153"/>
      <c r="G199" s="153"/>
      <c r="H199" s="153"/>
      <c r="I199" s="153"/>
      <c r="J199" s="153"/>
      <c r="K199" s="153"/>
      <c r="L199" s="153"/>
      <c r="M199" s="153"/>
      <c r="N199" s="153"/>
      <c r="O199" s="153"/>
      <c r="P199" s="153"/>
      <c r="Q199" s="153"/>
      <c r="R199" s="153"/>
      <c r="S199" s="153"/>
      <c r="T199" s="153"/>
      <c r="U199" s="153"/>
      <c r="V199" s="153"/>
    </row>
    <row r="200" spans="1:22" x14ac:dyDescent="0.25">
      <c r="A200" s="153"/>
      <c r="B200" s="153"/>
      <c r="C200" s="153"/>
      <c r="D200" s="153"/>
      <c r="E200" s="153"/>
      <c r="F200" s="153"/>
      <c r="G200" s="153"/>
      <c r="H200" s="153"/>
      <c r="I200" s="153"/>
      <c r="J200" s="153"/>
      <c r="K200" s="153"/>
      <c r="L200" s="153"/>
      <c r="M200" s="153"/>
      <c r="N200" s="153"/>
      <c r="O200" s="153"/>
      <c r="P200" s="153"/>
      <c r="Q200" s="153"/>
      <c r="R200" s="153"/>
      <c r="S200" s="153"/>
      <c r="T200" s="153"/>
      <c r="U200" s="153"/>
      <c r="V200" s="153"/>
    </row>
    <row r="201" spans="1:22" x14ac:dyDescent="0.25">
      <c r="A201" s="153"/>
      <c r="B201" s="153"/>
      <c r="C201" s="153"/>
      <c r="D201" s="153"/>
      <c r="E201" s="153"/>
      <c r="F201" s="153"/>
      <c r="G201" s="153"/>
      <c r="H201" s="153"/>
      <c r="I201" s="153"/>
      <c r="J201" s="153"/>
      <c r="K201" s="153"/>
      <c r="L201" s="153"/>
      <c r="M201" s="153"/>
      <c r="N201" s="153"/>
      <c r="O201" s="153"/>
      <c r="P201" s="153"/>
      <c r="Q201" s="153"/>
      <c r="R201" s="153"/>
      <c r="S201" s="153"/>
      <c r="T201" s="153"/>
      <c r="U201" s="153"/>
      <c r="V201" s="153"/>
    </row>
    <row r="202" spans="1:22" x14ac:dyDescent="0.25">
      <c r="A202" s="153"/>
      <c r="B202" s="153"/>
      <c r="C202" s="153"/>
      <c r="D202" s="153"/>
      <c r="E202" s="153"/>
      <c r="F202" s="153"/>
      <c r="G202" s="153"/>
      <c r="H202" s="153"/>
      <c r="I202" s="153"/>
      <c r="J202" s="153"/>
      <c r="K202" s="153"/>
      <c r="L202" s="153"/>
      <c r="M202" s="153"/>
      <c r="N202" s="153"/>
      <c r="O202" s="153"/>
      <c r="P202" s="153"/>
      <c r="Q202" s="153"/>
      <c r="R202" s="153"/>
      <c r="S202" s="153"/>
      <c r="T202" s="153"/>
      <c r="U202" s="153"/>
      <c r="V202" s="153"/>
    </row>
    <row r="203" spans="1:22" x14ac:dyDescent="0.25">
      <c r="A203" s="153"/>
      <c r="B203" s="153"/>
      <c r="C203" s="153"/>
      <c r="D203" s="153"/>
      <c r="E203" s="153"/>
      <c r="F203" s="153"/>
      <c r="G203" s="153"/>
      <c r="H203" s="153"/>
      <c r="I203" s="153"/>
      <c r="J203" s="153"/>
      <c r="K203" s="153"/>
      <c r="L203" s="153"/>
      <c r="M203" s="153"/>
      <c r="N203" s="153"/>
      <c r="O203" s="153"/>
      <c r="P203" s="153"/>
      <c r="Q203" s="153"/>
      <c r="R203" s="153"/>
      <c r="S203" s="153"/>
      <c r="T203" s="153"/>
      <c r="U203" s="153"/>
      <c r="V203" s="153"/>
    </row>
    <row r="204" spans="1:22" x14ac:dyDescent="0.25">
      <c r="A204" s="153"/>
      <c r="B204" s="153"/>
      <c r="C204" s="153"/>
      <c r="D204" s="153"/>
      <c r="E204" s="153"/>
      <c r="F204" s="153"/>
      <c r="G204" s="153"/>
      <c r="H204" s="153"/>
      <c r="I204" s="153"/>
      <c r="J204" s="153"/>
      <c r="K204" s="153"/>
      <c r="L204" s="153"/>
      <c r="M204" s="153"/>
      <c r="N204" s="153"/>
      <c r="O204" s="153"/>
      <c r="P204" s="153"/>
      <c r="Q204" s="153"/>
      <c r="R204" s="153"/>
      <c r="S204" s="153"/>
      <c r="T204" s="153"/>
      <c r="U204" s="153"/>
      <c r="V204" s="153"/>
    </row>
    <row r="205" spans="1:22" x14ac:dyDescent="0.25">
      <c r="A205" s="153"/>
      <c r="B205" s="153"/>
      <c r="C205" s="153"/>
      <c r="D205" s="153"/>
      <c r="E205" s="153"/>
      <c r="F205" s="153"/>
      <c r="G205" s="153"/>
      <c r="H205" s="153"/>
      <c r="I205" s="153"/>
      <c r="J205" s="153"/>
      <c r="K205" s="153"/>
      <c r="L205" s="153"/>
      <c r="M205" s="153"/>
      <c r="N205" s="153"/>
      <c r="O205" s="153"/>
      <c r="P205" s="153"/>
      <c r="Q205" s="153"/>
      <c r="R205" s="153"/>
      <c r="S205" s="153"/>
      <c r="T205" s="153"/>
      <c r="U205" s="153"/>
      <c r="V205" s="153"/>
    </row>
    <row r="206" spans="1:22" x14ac:dyDescent="0.25">
      <c r="A206" s="153"/>
      <c r="B206" s="153"/>
      <c r="C206" s="153"/>
      <c r="D206" s="153"/>
      <c r="E206" s="153"/>
      <c r="F206" s="153"/>
      <c r="G206" s="153"/>
      <c r="H206" s="153"/>
      <c r="I206" s="153"/>
      <c r="J206" s="153"/>
      <c r="K206" s="153"/>
      <c r="L206" s="153"/>
      <c r="M206" s="153"/>
      <c r="N206" s="153"/>
      <c r="O206" s="153"/>
      <c r="P206" s="153"/>
      <c r="Q206" s="153"/>
      <c r="R206" s="153"/>
      <c r="S206" s="153"/>
      <c r="T206" s="153"/>
      <c r="U206" s="153"/>
      <c r="V206" s="153"/>
    </row>
    <row r="207" spans="1:22" x14ac:dyDescent="0.25">
      <c r="A207" s="153"/>
      <c r="B207" s="153"/>
      <c r="C207" s="153"/>
      <c r="D207" s="153"/>
      <c r="E207" s="153"/>
      <c r="F207" s="153"/>
      <c r="G207" s="153"/>
      <c r="H207" s="153"/>
      <c r="I207" s="153"/>
      <c r="J207" s="153"/>
      <c r="K207" s="153"/>
      <c r="L207" s="153"/>
      <c r="M207" s="153"/>
      <c r="N207" s="153"/>
      <c r="O207" s="153"/>
      <c r="P207" s="153"/>
      <c r="Q207" s="153"/>
      <c r="R207" s="153"/>
      <c r="S207" s="153"/>
      <c r="T207" s="153"/>
      <c r="U207" s="153"/>
      <c r="V207" s="153"/>
    </row>
    <row r="208" spans="1:22" x14ac:dyDescent="0.25">
      <c r="A208" s="153"/>
      <c r="B208" s="153"/>
      <c r="C208" s="153"/>
      <c r="D208" s="153"/>
      <c r="E208" s="153"/>
      <c r="F208" s="153"/>
      <c r="G208" s="153"/>
      <c r="H208" s="153"/>
      <c r="I208" s="153"/>
      <c r="J208" s="153"/>
      <c r="K208" s="153"/>
      <c r="L208" s="153"/>
      <c r="M208" s="153"/>
      <c r="N208" s="153"/>
      <c r="O208" s="153"/>
      <c r="P208" s="153"/>
      <c r="Q208" s="153"/>
      <c r="R208" s="153"/>
      <c r="S208" s="153"/>
      <c r="T208" s="153"/>
      <c r="U208" s="153"/>
      <c r="V208" s="153"/>
    </row>
    <row r="209" spans="1:22" x14ac:dyDescent="0.25">
      <c r="A209" s="153"/>
      <c r="B209" s="153"/>
      <c r="C209" s="153"/>
      <c r="D209" s="153"/>
      <c r="E209" s="153"/>
      <c r="F209" s="153"/>
      <c r="G209" s="153"/>
      <c r="H209" s="153"/>
      <c r="I209" s="153"/>
      <c r="J209" s="153"/>
      <c r="K209" s="153"/>
      <c r="L209" s="153"/>
      <c r="M209" s="153"/>
      <c r="N209" s="153"/>
      <c r="O209" s="153"/>
      <c r="P209" s="153"/>
      <c r="Q209" s="153"/>
      <c r="R209" s="153"/>
      <c r="S209" s="153"/>
      <c r="T209" s="153"/>
      <c r="U209" s="153"/>
      <c r="V209" s="153"/>
    </row>
    <row r="210" spans="1:22" x14ac:dyDescent="0.25">
      <c r="A210" s="153"/>
      <c r="B210" s="153"/>
      <c r="C210" s="153"/>
      <c r="D210" s="153"/>
      <c r="E210" s="153"/>
      <c r="F210" s="153"/>
      <c r="G210" s="153"/>
      <c r="H210" s="153"/>
      <c r="I210" s="153"/>
      <c r="J210" s="153"/>
      <c r="K210" s="153"/>
      <c r="L210" s="153"/>
      <c r="M210" s="153"/>
      <c r="N210" s="153"/>
      <c r="O210" s="153"/>
      <c r="P210" s="153"/>
      <c r="Q210" s="153"/>
      <c r="R210" s="153"/>
      <c r="S210" s="153"/>
      <c r="T210" s="153"/>
      <c r="U210" s="153"/>
      <c r="V210" s="153"/>
    </row>
    <row r="211" spans="1:22" x14ac:dyDescent="0.25">
      <c r="A211" s="153"/>
      <c r="B211" s="153"/>
      <c r="C211" s="153"/>
      <c r="D211" s="153"/>
      <c r="E211" s="153"/>
      <c r="F211" s="153"/>
      <c r="G211" s="153"/>
      <c r="H211" s="153"/>
      <c r="I211" s="153"/>
      <c r="J211" s="153"/>
      <c r="K211" s="153"/>
      <c r="L211" s="153"/>
      <c r="M211" s="153"/>
      <c r="N211" s="153"/>
      <c r="O211" s="153"/>
      <c r="P211" s="153"/>
      <c r="Q211" s="153"/>
      <c r="R211" s="153"/>
      <c r="S211" s="153"/>
      <c r="T211" s="153"/>
      <c r="U211" s="153"/>
      <c r="V211" s="153"/>
    </row>
    <row r="212" spans="1:22" x14ac:dyDescent="0.25">
      <c r="A212" s="153"/>
      <c r="B212" s="153"/>
      <c r="C212" s="153"/>
      <c r="D212" s="153"/>
      <c r="E212" s="153"/>
      <c r="F212" s="153"/>
      <c r="G212" s="153"/>
      <c r="H212" s="153"/>
      <c r="I212" s="153"/>
      <c r="J212" s="153"/>
      <c r="K212" s="153"/>
      <c r="L212" s="153"/>
      <c r="M212" s="153"/>
      <c r="N212" s="153"/>
      <c r="O212" s="153"/>
      <c r="P212" s="153"/>
      <c r="Q212" s="153"/>
      <c r="R212" s="153"/>
      <c r="S212" s="153"/>
      <c r="T212" s="153"/>
      <c r="U212" s="153"/>
      <c r="V212" s="153"/>
    </row>
    <row r="213" spans="1:22" x14ac:dyDescent="0.25">
      <c r="A213" s="153"/>
      <c r="B213" s="153"/>
      <c r="C213" s="153"/>
      <c r="D213" s="153"/>
      <c r="E213" s="153"/>
      <c r="F213" s="153"/>
      <c r="G213" s="153"/>
      <c r="H213" s="153"/>
      <c r="I213" s="153"/>
      <c r="J213" s="153"/>
      <c r="K213" s="153"/>
      <c r="L213" s="153"/>
      <c r="M213" s="153"/>
      <c r="N213" s="153"/>
      <c r="O213" s="153"/>
      <c r="P213" s="153"/>
      <c r="Q213" s="153"/>
      <c r="R213" s="153"/>
      <c r="S213" s="153"/>
      <c r="T213" s="153"/>
      <c r="U213" s="153"/>
      <c r="V213" s="153"/>
    </row>
    <row r="214" spans="1:22" x14ac:dyDescent="0.25">
      <c r="A214" s="153"/>
      <c r="B214" s="153"/>
      <c r="C214" s="153"/>
      <c r="D214" s="153"/>
      <c r="E214" s="153"/>
      <c r="F214" s="153"/>
      <c r="G214" s="153"/>
      <c r="H214" s="153"/>
      <c r="I214" s="153"/>
      <c r="J214" s="153"/>
      <c r="K214" s="153"/>
      <c r="L214" s="153"/>
      <c r="M214" s="153"/>
      <c r="N214" s="153"/>
      <c r="O214" s="153"/>
      <c r="P214" s="153"/>
      <c r="Q214" s="153"/>
      <c r="R214" s="153"/>
      <c r="S214" s="153"/>
      <c r="T214" s="153"/>
      <c r="U214" s="153"/>
      <c r="V214" s="153"/>
    </row>
    <row r="215" spans="1:22" x14ac:dyDescent="0.25">
      <c r="A215" s="153"/>
      <c r="B215" s="153"/>
      <c r="C215" s="153"/>
      <c r="D215" s="153"/>
      <c r="E215" s="153"/>
      <c r="F215" s="153"/>
      <c r="G215" s="153"/>
      <c r="H215" s="153"/>
      <c r="I215" s="153"/>
      <c r="J215" s="153"/>
      <c r="K215" s="153"/>
      <c r="L215" s="153"/>
      <c r="M215" s="153"/>
      <c r="N215" s="153"/>
      <c r="O215" s="153"/>
      <c r="P215" s="153"/>
      <c r="Q215" s="153"/>
      <c r="R215" s="153"/>
      <c r="S215" s="153"/>
      <c r="T215" s="153"/>
      <c r="U215" s="153"/>
      <c r="V215" s="153"/>
    </row>
    <row r="216" spans="1:22" x14ac:dyDescent="0.25">
      <c r="A216" s="153"/>
      <c r="B216" s="153"/>
      <c r="C216" s="153"/>
      <c r="D216" s="153"/>
      <c r="E216" s="153"/>
      <c r="F216" s="153"/>
      <c r="G216" s="153"/>
      <c r="H216" s="153"/>
      <c r="I216" s="153"/>
      <c r="J216" s="153"/>
      <c r="K216" s="153"/>
      <c r="L216" s="153"/>
      <c r="M216" s="153"/>
      <c r="N216" s="153"/>
      <c r="O216" s="153"/>
      <c r="P216" s="153"/>
      <c r="Q216" s="153"/>
      <c r="R216" s="153"/>
      <c r="S216" s="153"/>
      <c r="T216" s="153"/>
      <c r="U216" s="153"/>
      <c r="V216" s="153"/>
    </row>
    <row r="217" spans="1:22" x14ac:dyDescent="0.25">
      <c r="A217" s="153"/>
      <c r="B217" s="153"/>
      <c r="C217" s="153"/>
      <c r="D217" s="153"/>
      <c r="E217" s="153"/>
      <c r="F217" s="153"/>
      <c r="G217" s="153"/>
      <c r="H217" s="153"/>
      <c r="I217" s="153"/>
      <c r="J217" s="153"/>
      <c r="K217" s="153"/>
      <c r="L217" s="153"/>
      <c r="M217" s="153"/>
      <c r="N217" s="153"/>
      <c r="O217" s="153"/>
      <c r="P217" s="153"/>
      <c r="Q217" s="153"/>
      <c r="R217" s="153"/>
      <c r="S217" s="153"/>
      <c r="T217" s="153"/>
      <c r="U217" s="153"/>
      <c r="V217" s="153"/>
    </row>
    <row r="218" spans="1:22" x14ac:dyDescent="0.25">
      <c r="A218" s="153"/>
      <c r="B218" s="153"/>
      <c r="C218" s="153"/>
      <c r="D218" s="153"/>
      <c r="E218" s="153"/>
      <c r="F218" s="153"/>
      <c r="G218" s="153"/>
      <c r="H218" s="153"/>
      <c r="I218" s="153"/>
      <c r="J218" s="153"/>
      <c r="K218" s="153"/>
      <c r="L218" s="153"/>
      <c r="M218" s="153"/>
      <c r="N218" s="153"/>
      <c r="O218" s="153"/>
      <c r="P218" s="153"/>
      <c r="Q218" s="153"/>
      <c r="R218" s="153"/>
      <c r="S218" s="153"/>
      <c r="T218" s="153"/>
      <c r="U218" s="153"/>
      <c r="V218" s="153"/>
    </row>
    <row r="219" spans="1:22" x14ac:dyDescent="0.25">
      <c r="A219" s="153"/>
      <c r="B219" s="153"/>
      <c r="C219" s="153"/>
      <c r="D219" s="153"/>
      <c r="E219" s="153"/>
      <c r="F219" s="153"/>
      <c r="G219" s="153"/>
      <c r="H219" s="153"/>
      <c r="I219" s="153"/>
      <c r="J219" s="153"/>
      <c r="K219" s="153"/>
      <c r="L219" s="153"/>
      <c r="M219" s="153"/>
      <c r="N219" s="153"/>
      <c r="O219" s="153"/>
      <c r="P219" s="153"/>
      <c r="Q219" s="153"/>
      <c r="R219" s="153"/>
      <c r="S219" s="153"/>
      <c r="T219" s="153"/>
      <c r="U219" s="153"/>
      <c r="V219" s="153"/>
    </row>
    <row r="220" spans="1:22" x14ac:dyDescent="0.25">
      <c r="A220" s="153"/>
      <c r="B220" s="153"/>
      <c r="C220" s="153"/>
      <c r="D220" s="153"/>
      <c r="E220" s="153"/>
      <c r="F220" s="153"/>
      <c r="G220" s="153"/>
      <c r="H220" s="153"/>
      <c r="I220" s="153"/>
      <c r="J220" s="153"/>
      <c r="K220" s="153"/>
      <c r="L220" s="153"/>
      <c r="M220" s="153"/>
      <c r="N220" s="153"/>
      <c r="O220" s="153"/>
      <c r="P220" s="153"/>
      <c r="Q220" s="153"/>
      <c r="R220" s="153"/>
      <c r="S220" s="153"/>
      <c r="T220" s="153"/>
      <c r="U220" s="153"/>
      <c r="V220" s="153"/>
    </row>
    <row r="221" spans="1:22" x14ac:dyDescent="0.25">
      <c r="A221" s="153"/>
      <c r="B221" s="153"/>
      <c r="C221" s="153"/>
      <c r="D221" s="153"/>
      <c r="E221" s="153"/>
      <c r="F221" s="153"/>
      <c r="G221" s="153"/>
      <c r="H221" s="153"/>
      <c r="I221" s="153"/>
      <c r="J221" s="153"/>
      <c r="K221" s="153"/>
      <c r="L221" s="153"/>
      <c r="M221" s="153"/>
      <c r="N221" s="153"/>
      <c r="O221" s="153"/>
      <c r="P221" s="153"/>
      <c r="Q221" s="153"/>
      <c r="R221" s="153"/>
      <c r="S221" s="153"/>
      <c r="T221" s="153"/>
      <c r="U221" s="153"/>
      <c r="V221" s="153"/>
    </row>
    <row r="222" spans="1:22" x14ac:dyDescent="0.25">
      <c r="A222" s="153"/>
      <c r="B222" s="153"/>
      <c r="C222" s="153"/>
      <c r="D222" s="153"/>
      <c r="E222" s="153"/>
      <c r="F222" s="153"/>
      <c r="G222" s="153"/>
      <c r="H222" s="153"/>
      <c r="I222" s="153"/>
      <c r="J222" s="153"/>
      <c r="K222" s="153"/>
      <c r="L222" s="153"/>
      <c r="M222" s="153"/>
      <c r="N222" s="153"/>
      <c r="O222" s="153"/>
      <c r="P222" s="153"/>
      <c r="Q222" s="153"/>
      <c r="R222" s="153"/>
      <c r="S222" s="153"/>
      <c r="T222" s="153"/>
      <c r="U222" s="153"/>
      <c r="V222" s="153"/>
    </row>
    <row r="223" spans="1:22" x14ac:dyDescent="0.25">
      <c r="A223" s="153"/>
      <c r="B223" s="153"/>
      <c r="C223" s="153"/>
      <c r="D223" s="153"/>
      <c r="E223" s="153"/>
      <c r="F223" s="153"/>
      <c r="G223" s="153"/>
      <c r="H223" s="153"/>
      <c r="I223" s="153"/>
      <c r="J223" s="153"/>
      <c r="K223" s="153"/>
      <c r="L223" s="153"/>
      <c r="M223" s="153"/>
      <c r="N223" s="153"/>
      <c r="O223" s="153"/>
      <c r="P223" s="153"/>
      <c r="Q223" s="153"/>
      <c r="R223" s="153"/>
      <c r="S223" s="153"/>
      <c r="T223" s="153"/>
      <c r="U223" s="153"/>
      <c r="V223" s="153"/>
    </row>
    <row r="224" spans="1:22" x14ac:dyDescent="0.25">
      <c r="A224" s="153"/>
      <c r="B224" s="153"/>
      <c r="C224" s="153"/>
      <c r="D224" s="153"/>
      <c r="E224" s="153"/>
      <c r="F224" s="153"/>
      <c r="G224" s="153"/>
      <c r="H224" s="153"/>
      <c r="I224" s="153"/>
      <c r="J224" s="153"/>
      <c r="K224" s="153"/>
      <c r="L224" s="153"/>
      <c r="M224" s="153"/>
      <c r="N224" s="153"/>
      <c r="O224" s="153"/>
      <c r="P224" s="153"/>
      <c r="Q224" s="153"/>
      <c r="R224" s="153"/>
      <c r="S224" s="153"/>
      <c r="T224" s="153"/>
      <c r="U224" s="153"/>
      <c r="V224" s="153"/>
    </row>
    <row r="225" spans="1:22" x14ac:dyDescent="0.25">
      <c r="A225" s="153"/>
      <c r="B225" s="153"/>
      <c r="C225" s="153"/>
      <c r="D225" s="153"/>
      <c r="E225" s="153"/>
      <c r="F225" s="153"/>
      <c r="G225" s="153"/>
      <c r="H225" s="153"/>
      <c r="I225" s="153"/>
      <c r="J225" s="153"/>
      <c r="K225" s="153"/>
      <c r="L225" s="153"/>
      <c r="M225" s="153"/>
      <c r="N225" s="153"/>
      <c r="O225" s="153"/>
      <c r="P225" s="153"/>
      <c r="Q225" s="153"/>
      <c r="R225" s="153"/>
      <c r="S225" s="153"/>
      <c r="T225" s="153"/>
      <c r="U225" s="153"/>
      <c r="V225" s="153"/>
    </row>
    <row r="226" spans="1:22" x14ac:dyDescent="0.25">
      <c r="A226" s="153"/>
      <c r="B226" s="153"/>
      <c r="C226" s="153"/>
      <c r="D226" s="153"/>
      <c r="E226" s="153"/>
      <c r="F226" s="153"/>
      <c r="G226" s="153"/>
      <c r="H226" s="153"/>
      <c r="I226" s="153"/>
      <c r="J226" s="153"/>
      <c r="K226" s="153"/>
      <c r="L226" s="153"/>
      <c r="M226" s="153"/>
      <c r="N226" s="153"/>
      <c r="O226" s="153"/>
      <c r="P226" s="153"/>
      <c r="Q226" s="153"/>
      <c r="R226" s="153"/>
      <c r="S226" s="153"/>
      <c r="T226" s="153"/>
      <c r="U226" s="153"/>
      <c r="V226" s="153"/>
    </row>
    <row r="227" spans="1:22" x14ac:dyDescent="0.25">
      <c r="A227" s="153"/>
      <c r="B227" s="153"/>
      <c r="C227" s="153"/>
      <c r="D227" s="153"/>
      <c r="E227" s="153"/>
      <c r="F227" s="153"/>
      <c r="G227" s="153"/>
      <c r="H227" s="153"/>
      <c r="I227" s="153"/>
      <c r="J227" s="153"/>
      <c r="K227" s="153"/>
      <c r="L227" s="153"/>
      <c r="M227" s="153"/>
      <c r="N227" s="153"/>
      <c r="O227" s="153"/>
      <c r="P227" s="153"/>
      <c r="Q227" s="153"/>
      <c r="R227" s="153"/>
      <c r="S227" s="153"/>
      <c r="T227" s="153"/>
      <c r="U227" s="153"/>
      <c r="V227" s="153"/>
    </row>
    <row r="228" spans="1:22" x14ac:dyDescent="0.25">
      <c r="A228" s="153"/>
      <c r="B228" s="153"/>
      <c r="C228" s="153"/>
      <c r="D228" s="153"/>
      <c r="E228" s="153"/>
      <c r="F228" s="153"/>
      <c r="G228" s="153"/>
      <c r="H228" s="153"/>
      <c r="I228" s="153"/>
      <c r="J228" s="153"/>
      <c r="K228" s="153"/>
      <c r="L228" s="153"/>
      <c r="M228" s="153"/>
      <c r="N228" s="153"/>
      <c r="O228" s="153"/>
      <c r="P228" s="153"/>
      <c r="Q228" s="153"/>
      <c r="R228" s="153"/>
      <c r="S228" s="153"/>
      <c r="T228" s="153"/>
      <c r="U228" s="153"/>
      <c r="V228" s="153"/>
    </row>
    <row r="229" spans="1:22" x14ac:dyDescent="0.25">
      <c r="A229" s="153"/>
      <c r="B229" s="153"/>
      <c r="C229" s="153"/>
      <c r="D229" s="153"/>
      <c r="E229" s="153"/>
      <c r="F229" s="153"/>
      <c r="G229" s="153"/>
      <c r="H229" s="153"/>
      <c r="I229" s="153"/>
      <c r="J229" s="153"/>
      <c r="K229" s="153"/>
      <c r="L229" s="153"/>
      <c r="M229" s="153"/>
      <c r="N229" s="153"/>
      <c r="O229" s="153"/>
      <c r="P229" s="153"/>
      <c r="Q229" s="153"/>
      <c r="R229" s="153"/>
      <c r="S229" s="153"/>
      <c r="T229" s="153"/>
      <c r="U229" s="153"/>
      <c r="V229" s="153"/>
    </row>
    <row r="230" spans="1:22" x14ac:dyDescent="0.25">
      <c r="A230" s="153"/>
      <c r="B230" s="153"/>
      <c r="C230" s="153"/>
      <c r="D230" s="153"/>
      <c r="E230" s="153"/>
      <c r="F230" s="153"/>
      <c r="G230" s="153"/>
      <c r="H230" s="153"/>
      <c r="I230" s="153"/>
      <c r="J230" s="153"/>
      <c r="K230" s="153"/>
      <c r="L230" s="153"/>
      <c r="M230" s="153"/>
      <c r="N230" s="153"/>
      <c r="O230" s="153"/>
      <c r="P230" s="153"/>
      <c r="Q230" s="153"/>
      <c r="R230" s="153"/>
      <c r="S230" s="153"/>
      <c r="T230" s="153"/>
      <c r="U230" s="153"/>
      <c r="V230" s="153"/>
    </row>
    <row r="231" spans="1:22" x14ac:dyDescent="0.25">
      <c r="A231" s="153"/>
      <c r="B231" s="153"/>
      <c r="C231" s="153"/>
      <c r="D231" s="153"/>
      <c r="E231" s="153"/>
      <c r="F231" s="153"/>
      <c r="G231" s="153"/>
      <c r="H231" s="153"/>
      <c r="I231" s="153"/>
      <c r="J231" s="153"/>
      <c r="K231" s="153"/>
      <c r="L231" s="153"/>
      <c r="M231" s="153"/>
      <c r="N231" s="153"/>
      <c r="O231" s="153"/>
      <c r="P231" s="153"/>
      <c r="Q231" s="153"/>
      <c r="R231" s="153"/>
      <c r="S231" s="153"/>
      <c r="T231" s="153"/>
      <c r="U231" s="153"/>
      <c r="V231" s="153"/>
    </row>
    <row r="232" spans="1:22" x14ac:dyDescent="0.25">
      <c r="A232" s="153"/>
      <c r="B232" s="153"/>
      <c r="C232" s="153"/>
      <c r="D232" s="153"/>
      <c r="E232" s="153"/>
      <c r="F232" s="153"/>
      <c r="G232" s="153"/>
      <c r="H232" s="153"/>
      <c r="I232" s="153"/>
      <c r="J232" s="153"/>
      <c r="K232" s="153"/>
      <c r="L232" s="153"/>
      <c r="M232" s="153"/>
      <c r="N232" s="153"/>
      <c r="O232" s="153"/>
      <c r="P232" s="153"/>
      <c r="Q232" s="153"/>
      <c r="R232" s="153"/>
      <c r="S232" s="153"/>
      <c r="T232" s="153"/>
      <c r="U232" s="153"/>
      <c r="V232" s="153"/>
    </row>
    <row r="233" spans="1:22" x14ac:dyDescent="0.25">
      <c r="A233" s="153"/>
      <c r="B233" s="153"/>
      <c r="C233" s="153"/>
      <c r="D233" s="153"/>
      <c r="E233" s="153"/>
      <c r="F233" s="153"/>
      <c r="G233" s="153"/>
      <c r="H233" s="153"/>
      <c r="I233" s="153"/>
      <c r="J233" s="153"/>
      <c r="K233" s="153"/>
      <c r="L233" s="153"/>
      <c r="M233" s="153"/>
      <c r="N233" s="153"/>
      <c r="O233" s="153"/>
      <c r="P233" s="153"/>
      <c r="Q233" s="153"/>
      <c r="R233" s="153"/>
      <c r="S233" s="153"/>
      <c r="T233" s="153"/>
      <c r="U233" s="153"/>
      <c r="V233" s="153"/>
    </row>
    <row r="234" spans="1:22" x14ac:dyDescent="0.25">
      <c r="A234" s="153"/>
      <c r="B234" s="153"/>
      <c r="C234" s="153"/>
      <c r="D234" s="153"/>
      <c r="E234" s="153"/>
      <c r="F234" s="153"/>
      <c r="G234" s="153"/>
      <c r="H234" s="153"/>
      <c r="I234" s="153"/>
      <c r="J234" s="153"/>
      <c r="K234" s="153"/>
      <c r="L234" s="153"/>
      <c r="M234" s="153"/>
      <c r="N234" s="153"/>
      <c r="O234" s="153"/>
      <c r="P234" s="153"/>
      <c r="Q234" s="153"/>
      <c r="R234" s="153"/>
      <c r="S234" s="153"/>
      <c r="T234" s="153"/>
      <c r="U234" s="153"/>
      <c r="V234" s="153"/>
    </row>
    <row r="235" spans="1:22" x14ac:dyDescent="0.25">
      <c r="A235" s="153"/>
      <c r="B235" s="153"/>
      <c r="C235" s="153"/>
      <c r="D235" s="153"/>
      <c r="E235" s="153"/>
      <c r="F235" s="153"/>
      <c r="G235" s="153"/>
      <c r="H235" s="153"/>
      <c r="I235" s="153"/>
      <c r="J235" s="153"/>
      <c r="K235" s="153"/>
      <c r="L235" s="153"/>
      <c r="M235" s="153"/>
      <c r="N235" s="153"/>
      <c r="O235" s="153"/>
      <c r="P235" s="153"/>
      <c r="Q235" s="153"/>
      <c r="R235" s="153"/>
      <c r="S235" s="153"/>
      <c r="T235" s="153"/>
      <c r="U235" s="153"/>
      <c r="V235" s="153"/>
    </row>
    <row r="236" spans="1:22" x14ac:dyDescent="0.25">
      <c r="A236" s="153"/>
      <c r="B236" s="153"/>
      <c r="C236" s="153"/>
      <c r="D236" s="153"/>
      <c r="E236" s="153"/>
      <c r="F236" s="153"/>
      <c r="G236" s="153"/>
      <c r="H236" s="153"/>
      <c r="I236" s="153"/>
      <c r="J236" s="153"/>
      <c r="K236" s="153"/>
      <c r="L236" s="153"/>
      <c r="M236" s="153"/>
      <c r="N236" s="153"/>
      <c r="O236" s="153"/>
      <c r="P236" s="153"/>
      <c r="Q236" s="153"/>
      <c r="R236" s="153"/>
      <c r="S236" s="153"/>
      <c r="T236" s="153"/>
      <c r="U236" s="153"/>
      <c r="V236" s="153"/>
    </row>
    <row r="237" spans="1:22" x14ac:dyDescent="0.25">
      <c r="A237" s="153"/>
      <c r="B237" s="153"/>
      <c r="C237" s="153"/>
      <c r="D237" s="153"/>
      <c r="E237" s="153"/>
      <c r="F237" s="153"/>
      <c r="G237" s="153"/>
      <c r="H237" s="153"/>
      <c r="I237" s="153"/>
      <c r="J237" s="153"/>
      <c r="K237" s="153"/>
      <c r="L237" s="153"/>
      <c r="M237" s="153"/>
      <c r="N237" s="153"/>
      <c r="O237" s="153"/>
      <c r="P237" s="153"/>
      <c r="Q237" s="153"/>
      <c r="R237" s="153"/>
      <c r="S237" s="153"/>
      <c r="T237" s="153"/>
      <c r="U237" s="153"/>
      <c r="V237" s="153"/>
    </row>
    <row r="238" spans="1:22" x14ac:dyDescent="0.25">
      <c r="A238" s="153"/>
      <c r="B238" s="153"/>
      <c r="C238" s="153"/>
      <c r="D238" s="153"/>
      <c r="E238" s="153"/>
      <c r="F238" s="153"/>
      <c r="G238" s="153"/>
      <c r="H238" s="153"/>
      <c r="I238" s="153"/>
      <c r="J238" s="153"/>
      <c r="K238" s="153"/>
      <c r="L238" s="153"/>
      <c r="M238" s="153"/>
      <c r="N238" s="153"/>
      <c r="O238" s="153"/>
      <c r="P238" s="153"/>
      <c r="Q238" s="153"/>
      <c r="R238" s="153"/>
      <c r="S238" s="153"/>
      <c r="T238" s="153"/>
      <c r="U238" s="153"/>
      <c r="V238" s="153"/>
    </row>
    <row r="239" spans="1:22" x14ac:dyDescent="0.25">
      <c r="A239" s="153"/>
      <c r="B239" s="153"/>
      <c r="C239" s="153"/>
      <c r="D239" s="153"/>
      <c r="E239" s="153"/>
      <c r="F239" s="153"/>
      <c r="G239" s="153"/>
      <c r="H239" s="153"/>
      <c r="I239" s="153"/>
      <c r="J239" s="153"/>
      <c r="K239" s="153"/>
      <c r="L239" s="153"/>
      <c r="M239" s="153"/>
      <c r="N239" s="153"/>
      <c r="O239" s="153"/>
      <c r="P239" s="153"/>
      <c r="Q239" s="153"/>
      <c r="R239" s="153"/>
      <c r="S239" s="153"/>
      <c r="T239" s="153"/>
      <c r="U239" s="153"/>
      <c r="V239" s="153"/>
    </row>
    <row r="240" spans="1:22" x14ac:dyDescent="0.25">
      <c r="A240" s="153"/>
      <c r="B240" s="153"/>
      <c r="C240" s="153"/>
      <c r="D240" s="153"/>
      <c r="E240" s="153"/>
      <c r="F240" s="153"/>
      <c r="G240" s="153"/>
      <c r="H240" s="153"/>
      <c r="I240" s="153"/>
      <c r="J240" s="153"/>
      <c r="K240" s="153"/>
      <c r="L240" s="153"/>
      <c r="M240" s="153"/>
      <c r="N240" s="153"/>
      <c r="O240" s="153"/>
      <c r="P240" s="153"/>
      <c r="Q240" s="153"/>
      <c r="R240" s="153"/>
      <c r="S240" s="153"/>
      <c r="T240" s="153"/>
      <c r="U240" s="153"/>
      <c r="V240" s="153"/>
    </row>
    <row r="241" spans="1:22" x14ac:dyDescent="0.25">
      <c r="A241" s="153"/>
      <c r="B241" s="153"/>
      <c r="C241" s="153"/>
      <c r="D241" s="153"/>
      <c r="E241" s="153"/>
      <c r="F241" s="153"/>
      <c r="G241" s="153"/>
      <c r="H241" s="153"/>
      <c r="I241" s="153"/>
      <c r="J241" s="153"/>
      <c r="K241" s="153"/>
      <c r="L241" s="153"/>
      <c r="M241" s="153"/>
      <c r="N241" s="153"/>
      <c r="O241" s="153"/>
      <c r="P241" s="153"/>
      <c r="Q241" s="153"/>
      <c r="R241" s="153"/>
      <c r="S241" s="153"/>
      <c r="T241" s="153"/>
      <c r="U241" s="153"/>
      <c r="V241" s="153"/>
    </row>
    <row r="242" spans="1:22" x14ac:dyDescent="0.25">
      <c r="A242" s="153"/>
      <c r="B242" s="153"/>
      <c r="C242" s="153"/>
      <c r="D242" s="153"/>
      <c r="E242" s="153"/>
      <c r="F242" s="153"/>
      <c r="G242" s="153"/>
      <c r="H242" s="153"/>
      <c r="I242" s="153"/>
      <c r="J242" s="153"/>
      <c r="K242" s="153"/>
      <c r="L242" s="153"/>
      <c r="M242" s="153"/>
      <c r="N242" s="153"/>
      <c r="O242" s="153"/>
      <c r="P242" s="153"/>
      <c r="Q242" s="153"/>
      <c r="R242" s="153"/>
      <c r="S242" s="153"/>
      <c r="T242" s="153"/>
      <c r="U242" s="153"/>
      <c r="V242" s="153"/>
    </row>
    <row r="243" spans="1:22" x14ac:dyDescent="0.25">
      <c r="A243" s="153"/>
      <c r="B243" s="153"/>
      <c r="C243" s="153"/>
      <c r="D243" s="153"/>
      <c r="E243" s="153"/>
      <c r="F243" s="153"/>
      <c r="G243" s="153"/>
      <c r="H243" s="153"/>
      <c r="I243" s="153"/>
      <c r="J243" s="153"/>
      <c r="K243" s="153"/>
      <c r="L243" s="153"/>
      <c r="M243" s="153"/>
      <c r="N243" s="153"/>
      <c r="O243" s="153"/>
      <c r="P243" s="153"/>
      <c r="Q243" s="153"/>
      <c r="R243" s="153"/>
      <c r="S243" s="153"/>
      <c r="T243" s="153"/>
      <c r="U243" s="153"/>
      <c r="V243" s="153"/>
    </row>
    <row r="244" spans="1:22" x14ac:dyDescent="0.25">
      <c r="A244" s="153"/>
      <c r="B244" s="153"/>
      <c r="C244" s="153"/>
      <c r="D244" s="153"/>
      <c r="E244" s="153"/>
      <c r="F244" s="153"/>
      <c r="G244" s="153"/>
      <c r="H244" s="153"/>
      <c r="I244" s="153"/>
      <c r="J244" s="153"/>
      <c r="K244" s="153"/>
      <c r="L244" s="153"/>
      <c r="M244" s="153"/>
      <c r="N244" s="153"/>
      <c r="O244" s="153"/>
      <c r="P244" s="153"/>
      <c r="Q244" s="153"/>
      <c r="R244" s="153"/>
      <c r="S244" s="153"/>
      <c r="T244" s="153"/>
      <c r="U244" s="153"/>
      <c r="V244" s="153"/>
    </row>
    <row r="245" spans="1:22" x14ac:dyDescent="0.25">
      <c r="A245" s="153"/>
      <c r="B245" s="153"/>
      <c r="C245" s="153"/>
      <c r="D245" s="153"/>
      <c r="E245" s="153"/>
      <c r="F245" s="153"/>
      <c r="G245" s="153"/>
      <c r="H245" s="153"/>
      <c r="I245" s="153"/>
      <c r="J245" s="153"/>
      <c r="K245" s="153"/>
      <c r="L245" s="153"/>
      <c r="M245" s="153"/>
      <c r="N245" s="153"/>
      <c r="O245" s="153"/>
      <c r="P245" s="153"/>
      <c r="Q245" s="153"/>
      <c r="R245" s="153"/>
      <c r="S245" s="153"/>
      <c r="T245" s="153"/>
      <c r="U245" s="153"/>
      <c r="V245" s="153"/>
    </row>
    <row r="246" spans="1:22" x14ac:dyDescent="0.25">
      <c r="A246" s="153"/>
      <c r="B246" s="153"/>
      <c r="C246" s="153"/>
      <c r="D246" s="153"/>
      <c r="E246" s="153"/>
      <c r="F246" s="153"/>
      <c r="G246" s="153"/>
      <c r="H246" s="153"/>
      <c r="I246" s="153"/>
      <c r="J246" s="153"/>
      <c r="K246" s="153"/>
      <c r="L246" s="153"/>
      <c r="M246" s="153"/>
      <c r="N246" s="153"/>
      <c r="O246" s="153"/>
      <c r="P246" s="153"/>
      <c r="Q246" s="153"/>
      <c r="R246" s="153"/>
      <c r="S246" s="153"/>
      <c r="T246" s="153"/>
      <c r="U246" s="153"/>
      <c r="V246" s="153"/>
    </row>
    <row r="247" spans="1:22" x14ac:dyDescent="0.25">
      <c r="A247" s="153"/>
      <c r="B247" s="153"/>
      <c r="C247" s="153"/>
      <c r="D247" s="153"/>
      <c r="E247" s="153"/>
      <c r="F247" s="153"/>
      <c r="G247" s="153"/>
      <c r="H247" s="153"/>
      <c r="I247" s="153"/>
      <c r="J247" s="153"/>
      <c r="K247" s="153"/>
      <c r="L247" s="153"/>
      <c r="M247" s="153"/>
      <c r="N247" s="153"/>
      <c r="O247" s="153"/>
      <c r="P247" s="153"/>
      <c r="Q247" s="153"/>
      <c r="R247" s="153"/>
      <c r="S247" s="153"/>
      <c r="T247" s="153"/>
      <c r="U247" s="153"/>
      <c r="V247" s="153"/>
    </row>
    <row r="248" spans="1:22" x14ac:dyDescent="0.25">
      <c r="A248" s="153"/>
      <c r="B248" s="153"/>
      <c r="C248" s="153"/>
      <c r="D248" s="153"/>
      <c r="E248" s="153"/>
      <c r="F248" s="153"/>
      <c r="G248" s="153"/>
      <c r="H248" s="153"/>
      <c r="I248" s="153"/>
      <c r="J248" s="153"/>
      <c r="K248" s="153"/>
      <c r="L248" s="153"/>
      <c r="M248" s="153"/>
      <c r="N248" s="153"/>
      <c r="O248" s="153"/>
      <c r="P248" s="153"/>
      <c r="Q248" s="153"/>
      <c r="R248" s="153"/>
      <c r="S248" s="153"/>
      <c r="T248" s="153"/>
      <c r="U248" s="153"/>
      <c r="V248" s="153"/>
    </row>
    <row r="249" spans="1:22" x14ac:dyDescent="0.25">
      <c r="A249" s="153"/>
      <c r="B249" s="153"/>
      <c r="C249" s="153"/>
      <c r="D249" s="153"/>
      <c r="E249" s="153"/>
      <c r="F249" s="153"/>
      <c r="G249" s="153"/>
      <c r="H249" s="153"/>
      <c r="I249" s="153"/>
      <c r="J249" s="153"/>
      <c r="K249" s="153"/>
      <c r="L249" s="153"/>
      <c r="M249" s="153"/>
      <c r="N249" s="153"/>
      <c r="O249" s="153"/>
      <c r="P249" s="153"/>
      <c r="Q249" s="153"/>
      <c r="R249" s="153"/>
      <c r="S249" s="153"/>
      <c r="T249" s="153"/>
      <c r="U249" s="153"/>
      <c r="V249" s="153"/>
    </row>
    <row r="250" spans="1:22" x14ac:dyDescent="0.25">
      <c r="A250" s="153"/>
      <c r="B250" s="153"/>
      <c r="C250" s="153"/>
      <c r="D250" s="153"/>
      <c r="E250" s="153"/>
      <c r="F250" s="153"/>
      <c r="G250" s="153"/>
      <c r="H250" s="153"/>
      <c r="I250" s="153"/>
      <c r="J250" s="153"/>
      <c r="K250" s="153"/>
      <c r="L250" s="153"/>
      <c r="M250" s="153"/>
      <c r="N250" s="153"/>
      <c r="O250" s="153"/>
      <c r="P250" s="153"/>
      <c r="Q250" s="153"/>
      <c r="R250" s="153"/>
      <c r="S250" s="153"/>
      <c r="T250" s="153"/>
      <c r="U250" s="153"/>
      <c r="V250" s="153"/>
    </row>
    <row r="251" spans="1:22" x14ac:dyDescent="0.25">
      <c r="A251" s="153"/>
      <c r="B251" s="153"/>
      <c r="C251" s="153"/>
      <c r="D251" s="153"/>
      <c r="E251" s="153"/>
      <c r="F251" s="153"/>
      <c r="G251" s="153"/>
      <c r="H251" s="153"/>
      <c r="I251" s="153"/>
      <c r="J251" s="153"/>
      <c r="K251" s="153"/>
      <c r="L251" s="153"/>
      <c r="M251" s="153"/>
      <c r="N251" s="153"/>
      <c r="O251" s="153"/>
      <c r="P251" s="153"/>
      <c r="Q251" s="153"/>
      <c r="R251" s="153"/>
      <c r="S251" s="153"/>
      <c r="T251" s="153"/>
      <c r="U251" s="153"/>
      <c r="V251" s="153"/>
    </row>
    <row r="252" spans="1:22" x14ac:dyDescent="0.25">
      <c r="A252" s="153"/>
      <c r="B252" s="153"/>
      <c r="C252" s="153"/>
      <c r="D252" s="153"/>
      <c r="E252" s="153"/>
      <c r="F252" s="153"/>
      <c r="G252" s="153"/>
      <c r="H252" s="153"/>
      <c r="I252" s="153"/>
      <c r="J252" s="153"/>
      <c r="K252" s="153"/>
      <c r="L252" s="153"/>
      <c r="M252" s="153"/>
      <c r="N252" s="153"/>
      <c r="O252" s="153"/>
      <c r="P252" s="153"/>
      <c r="Q252" s="153"/>
      <c r="R252" s="153"/>
      <c r="S252" s="153"/>
      <c r="T252" s="153"/>
      <c r="U252" s="153"/>
      <c r="V252" s="153"/>
    </row>
    <row r="253" spans="1:22" x14ac:dyDescent="0.25">
      <c r="A253" s="153"/>
      <c r="B253" s="153"/>
      <c r="C253" s="153"/>
      <c r="D253" s="153"/>
      <c r="E253" s="153"/>
      <c r="F253" s="153"/>
      <c r="G253" s="153"/>
      <c r="H253" s="153"/>
      <c r="I253" s="153"/>
      <c r="J253" s="153"/>
      <c r="K253" s="153"/>
      <c r="L253" s="153"/>
      <c r="M253" s="153"/>
      <c r="N253" s="153"/>
      <c r="O253" s="153"/>
      <c r="P253" s="153"/>
      <c r="Q253" s="153"/>
      <c r="R253" s="153"/>
      <c r="S253" s="153"/>
      <c r="T253" s="153"/>
      <c r="U253" s="153"/>
      <c r="V253" s="153"/>
    </row>
    <row r="254" spans="1:22" x14ac:dyDescent="0.25">
      <c r="A254" s="153"/>
      <c r="B254" s="153"/>
      <c r="C254" s="153"/>
      <c r="D254" s="153"/>
      <c r="E254" s="153"/>
      <c r="F254" s="153"/>
      <c r="G254" s="153"/>
      <c r="H254" s="153"/>
      <c r="I254" s="153"/>
      <c r="J254" s="153"/>
      <c r="K254" s="153"/>
      <c r="L254" s="153"/>
      <c r="M254" s="153"/>
      <c r="N254" s="153"/>
      <c r="O254" s="153"/>
      <c r="P254" s="153"/>
      <c r="Q254" s="153"/>
      <c r="R254" s="153"/>
      <c r="S254" s="153"/>
      <c r="T254" s="153"/>
      <c r="U254" s="153"/>
      <c r="V254" s="153"/>
    </row>
    <row r="255" spans="1:22" x14ac:dyDescent="0.25">
      <c r="A255" s="153"/>
      <c r="B255" s="153"/>
      <c r="C255" s="153"/>
      <c r="D255" s="153"/>
      <c r="E255" s="153"/>
      <c r="F255" s="153"/>
      <c r="G255" s="153"/>
      <c r="H255" s="153"/>
      <c r="I255" s="153"/>
      <c r="J255" s="153"/>
      <c r="K255" s="153"/>
      <c r="L255" s="153"/>
      <c r="M255" s="153"/>
      <c r="N255" s="153"/>
      <c r="O255" s="153"/>
      <c r="P255" s="153"/>
      <c r="Q255" s="153"/>
      <c r="R255" s="153"/>
      <c r="S255" s="153"/>
      <c r="T255" s="153"/>
      <c r="U255" s="153"/>
      <c r="V255" s="153"/>
    </row>
    <row r="256" spans="1:22" x14ac:dyDescent="0.25">
      <c r="A256" s="153"/>
      <c r="B256" s="153"/>
      <c r="C256" s="153"/>
      <c r="D256" s="153"/>
      <c r="E256" s="153"/>
      <c r="F256" s="153"/>
      <c r="G256" s="153"/>
      <c r="H256" s="153"/>
      <c r="I256" s="153"/>
      <c r="J256" s="153"/>
      <c r="K256" s="153"/>
      <c r="L256" s="153"/>
      <c r="M256" s="153"/>
      <c r="N256" s="153"/>
      <c r="O256" s="153"/>
      <c r="P256" s="153"/>
      <c r="Q256" s="153"/>
      <c r="R256" s="153"/>
      <c r="S256" s="153"/>
      <c r="T256" s="153"/>
      <c r="U256" s="153"/>
      <c r="V256" s="153"/>
    </row>
    <row r="257" spans="1:22" x14ac:dyDescent="0.25">
      <c r="A257" s="153"/>
      <c r="B257" s="153"/>
      <c r="C257" s="153"/>
      <c r="D257" s="153"/>
      <c r="E257" s="153"/>
      <c r="F257" s="153"/>
      <c r="G257" s="153"/>
      <c r="H257" s="153"/>
      <c r="I257" s="153"/>
      <c r="J257" s="153"/>
      <c r="K257" s="153"/>
      <c r="L257" s="153"/>
      <c r="M257" s="153"/>
      <c r="N257" s="153"/>
      <c r="O257" s="153"/>
      <c r="P257" s="153"/>
      <c r="Q257" s="153"/>
      <c r="R257" s="153"/>
      <c r="S257" s="153"/>
      <c r="T257" s="153"/>
      <c r="U257" s="153"/>
      <c r="V257" s="153"/>
    </row>
    <row r="258" spans="1:22" x14ac:dyDescent="0.25">
      <c r="A258" s="153"/>
      <c r="B258" s="153"/>
      <c r="C258" s="153"/>
      <c r="D258" s="153"/>
      <c r="E258" s="153"/>
      <c r="F258" s="153"/>
      <c r="G258" s="153"/>
      <c r="H258" s="153"/>
      <c r="I258" s="153"/>
      <c r="J258" s="153"/>
      <c r="K258" s="153"/>
      <c r="L258" s="153"/>
      <c r="M258" s="153"/>
      <c r="N258" s="153"/>
      <c r="O258" s="153"/>
      <c r="P258" s="153"/>
      <c r="Q258" s="153"/>
      <c r="R258" s="153"/>
      <c r="S258" s="153"/>
      <c r="T258" s="153"/>
      <c r="U258" s="153"/>
      <c r="V258" s="153"/>
    </row>
    <row r="259" spans="1:22" x14ac:dyDescent="0.25">
      <c r="A259" s="153"/>
      <c r="B259" s="153"/>
      <c r="C259" s="153"/>
      <c r="D259" s="153"/>
      <c r="E259" s="153"/>
      <c r="F259" s="153"/>
      <c r="G259" s="153"/>
      <c r="H259" s="153"/>
      <c r="I259" s="153"/>
      <c r="J259" s="153"/>
      <c r="K259" s="153"/>
      <c r="L259" s="153"/>
      <c r="M259" s="153"/>
      <c r="N259" s="153"/>
      <c r="O259" s="153"/>
      <c r="P259" s="153"/>
      <c r="Q259" s="153"/>
      <c r="R259" s="153"/>
      <c r="S259" s="153"/>
      <c r="T259" s="153"/>
      <c r="U259" s="153"/>
      <c r="V259" s="153"/>
    </row>
    <row r="260" spans="1:22" x14ac:dyDescent="0.25">
      <c r="A260" s="153"/>
      <c r="B260" s="153"/>
      <c r="C260" s="153"/>
      <c r="D260" s="153"/>
      <c r="E260" s="153"/>
      <c r="F260" s="153"/>
      <c r="G260" s="153"/>
      <c r="H260" s="153"/>
      <c r="I260" s="153"/>
      <c r="J260" s="153"/>
      <c r="K260" s="153"/>
      <c r="L260" s="153"/>
      <c r="M260" s="153"/>
      <c r="N260" s="153"/>
      <c r="O260" s="153"/>
      <c r="P260" s="153"/>
      <c r="Q260" s="153"/>
      <c r="R260" s="153"/>
      <c r="S260" s="153"/>
      <c r="T260" s="153"/>
      <c r="U260" s="153"/>
      <c r="V260" s="153"/>
    </row>
    <row r="261" spans="1:22" x14ac:dyDescent="0.25">
      <c r="A261" s="153"/>
      <c r="B261" s="153"/>
      <c r="C261" s="153"/>
      <c r="D261" s="153"/>
      <c r="E261" s="153"/>
      <c r="F261" s="153"/>
      <c r="G261" s="153"/>
      <c r="H261" s="153"/>
      <c r="I261" s="153"/>
      <c r="J261" s="153"/>
      <c r="K261" s="153"/>
      <c r="L261" s="153"/>
      <c r="M261" s="153"/>
      <c r="N261" s="153"/>
      <c r="O261" s="153"/>
      <c r="P261" s="153"/>
      <c r="Q261" s="153"/>
      <c r="R261" s="153"/>
      <c r="S261" s="153"/>
      <c r="T261" s="153"/>
      <c r="U261" s="153"/>
      <c r="V261" s="153"/>
    </row>
    <row r="262" spans="1:22" x14ac:dyDescent="0.25">
      <c r="A262" s="153"/>
      <c r="B262" s="153"/>
      <c r="C262" s="153"/>
      <c r="D262" s="153"/>
      <c r="E262" s="153"/>
      <c r="F262" s="153"/>
      <c r="G262" s="153"/>
      <c r="H262" s="153"/>
      <c r="I262" s="153"/>
      <c r="J262" s="153"/>
      <c r="K262" s="153"/>
      <c r="L262" s="153"/>
      <c r="M262" s="153"/>
      <c r="N262" s="153"/>
      <c r="O262" s="153"/>
      <c r="P262" s="153"/>
      <c r="Q262" s="153"/>
      <c r="R262" s="153"/>
      <c r="S262" s="153"/>
      <c r="T262" s="153"/>
      <c r="U262" s="153"/>
      <c r="V262" s="153"/>
    </row>
    <row r="263" spans="1:22" x14ac:dyDescent="0.25">
      <c r="A263" s="153"/>
      <c r="B263" s="153"/>
      <c r="C263" s="153"/>
      <c r="D263" s="153"/>
      <c r="E263" s="153"/>
      <c r="F263" s="153"/>
      <c r="G263" s="153"/>
      <c r="H263" s="153"/>
      <c r="I263" s="153"/>
      <c r="J263" s="153"/>
      <c r="K263" s="153"/>
      <c r="L263" s="153"/>
      <c r="M263" s="153"/>
      <c r="N263" s="153"/>
      <c r="O263" s="153"/>
      <c r="P263" s="153"/>
      <c r="Q263" s="153"/>
      <c r="R263" s="153"/>
      <c r="S263" s="153"/>
      <c r="T263" s="153"/>
      <c r="U263" s="153"/>
      <c r="V263" s="153"/>
    </row>
    <row r="264" spans="1:22" x14ac:dyDescent="0.25">
      <c r="A264" s="153"/>
      <c r="B264" s="153"/>
      <c r="C264" s="153"/>
      <c r="D264" s="153"/>
      <c r="E264" s="153"/>
      <c r="F264" s="153"/>
      <c r="G264" s="153"/>
      <c r="H264" s="153"/>
      <c r="I264" s="153"/>
      <c r="J264" s="153"/>
      <c r="K264" s="153"/>
      <c r="L264" s="153"/>
      <c r="M264" s="153"/>
      <c r="N264" s="153"/>
      <c r="O264" s="153"/>
      <c r="P264" s="153"/>
      <c r="Q264" s="153"/>
      <c r="R264" s="153"/>
      <c r="S264" s="153"/>
      <c r="T264" s="153"/>
      <c r="U264" s="153"/>
      <c r="V264" s="153"/>
    </row>
    <row r="265" spans="1:22" x14ac:dyDescent="0.25">
      <c r="A265" s="153"/>
      <c r="B265" s="153"/>
      <c r="C265" s="153"/>
      <c r="D265" s="153"/>
      <c r="E265" s="153"/>
      <c r="F265" s="153"/>
      <c r="G265" s="153"/>
      <c r="H265" s="153"/>
      <c r="I265" s="153"/>
      <c r="J265" s="153"/>
      <c r="K265" s="153"/>
      <c r="L265" s="153"/>
      <c r="M265" s="153"/>
      <c r="N265" s="153"/>
      <c r="O265" s="153"/>
      <c r="P265" s="153"/>
      <c r="Q265" s="153"/>
      <c r="R265" s="153"/>
      <c r="S265" s="153"/>
      <c r="T265" s="153"/>
      <c r="U265" s="153"/>
      <c r="V265" s="153"/>
    </row>
    <row r="266" spans="1:22" x14ac:dyDescent="0.25">
      <c r="A266" s="153"/>
      <c r="B266" s="153"/>
      <c r="C266" s="153"/>
      <c r="D266" s="153"/>
      <c r="E266" s="153"/>
      <c r="F266" s="153"/>
      <c r="G266" s="153"/>
      <c r="H266" s="153"/>
      <c r="I266" s="153"/>
      <c r="J266" s="153"/>
      <c r="K266" s="153"/>
      <c r="L266" s="153"/>
      <c r="M266" s="153"/>
      <c r="N266" s="153"/>
      <c r="O266" s="153"/>
      <c r="P266" s="153"/>
      <c r="Q266" s="153"/>
      <c r="R266" s="153"/>
      <c r="S266" s="153"/>
      <c r="T266" s="153"/>
      <c r="U266" s="153"/>
      <c r="V266" s="153"/>
    </row>
    <row r="267" spans="1:22" x14ac:dyDescent="0.25">
      <c r="A267" s="153"/>
      <c r="B267" s="153"/>
      <c r="C267" s="153"/>
      <c r="D267" s="153"/>
      <c r="E267" s="153"/>
      <c r="F267" s="153"/>
      <c r="G267" s="153"/>
      <c r="H267" s="153"/>
      <c r="I267" s="153"/>
      <c r="J267" s="153"/>
      <c r="K267" s="153"/>
      <c r="L267" s="153"/>
      <c r="M267" s="153"/>
      <c r="N267" s="153"/>
      <c r="O267" s="153"/>
      <c r="P267" s="153"/>
      <c r="Q267" s="153"/>
      <c r="R267" s="153"/>
      <c r="S267" s="153"/>
      <c r="T267" s="153"/>
      <c r="U267" s="153"/>
      <c r="V267" s="153"/>
    </row>
    <row r="268" spans="1:22" x14ac:dyDescent="0.25">
      <c r="A268" s="153"/>
      <c r="B268" s="153"/>
      <c r="C268" s="153"/>
      <c r="D268" s="153"/>
      <c r="E268" s="153"/>
      <c r="F268" s="153"/>
      <c r="G268" s="153"/>
      <c r="H268" s="153"/>
      <c r="I268" s="153"/>
      <c r="J268" s="153"/>
      <c r="K268" s="153"/>
      <c r="L268" s="153"/>
      <c r="M268" s="153"/>
      <c r="N268" s="153"/>
      <c r="O268" s="153"/>
      <c r="P268" s="153"/>
      <c r="Q268" s="153"/>
      <c r="R268" s="153"/>
      <c r="S268" s="153"/>
      <c r="T268" s="153"/>
      <c r="U268" s="153"/>
      <c r="V268" s="153"/>
    </row>
    <row r="269" spans="1:22" x14ac:dyDescent="0.25">
      <c r="A269" s="153"/>
      <c r="B269" s="153"/>
      <c r="C269" s="153"/>
      <c r="D269" s="153"/>
      <c r="E269" s="153"/>
      <c r="F269" s="153"/>
      <c r="G269" s="153"/>
      <c r="H269" s="153"/>
      <c r="I269" s="153"/>
      <c r="J269" s="153"/>
      <c r="K269" s="153"/>
      <c r="L269" s="153"/>
      <c r="M269" s="153"/>
      <c r="N269" s="153"/>
      <c r="O269" s="153"/>
      <c r="P269" s="153"/>
      <c r="Q269" s="153"/>
      <c r="R269" s="153"/>
      <c r="S269" s="153"/>
      <c r="T269" s="153"/>
      <c r="U269" s="153"/>
      <c r="V269" s="153"/>
    </row>
    <row r="270" spans="1:22" x14ac:dyDescent="0.25">
      <c r="A270" s="153"/>
      <c r="B270" s="153"/>
      <c r="C270" s="153"/>
      <c r="D270" s="153"/>
      <c r="E270" s="153"/>
      <c r="F270" s="153"/>
      <c r="G270" s="153"/>
      <c r="H270" s="153"/>
      <c r="I270" s="153"/>
      <c r="J270" s="153"/>
      <c r="K270" s="153"/>
      <c r="L270" s="153"/>
      <c r="M270" s="153"/>
      <c r="N270" s="153"/>
      <c r="O270" s="153"/>
      <c r="P270" s="153"/>
      <c r="Q270" s="153"/>
      <c r="R270" s="153"/>
      <c r="S270" s="153"/>
      <c r="T270" s="153"/>
      <c r="U270" s="153"/>
      <c r="V270" s="153"/>
    </row>
    <row r="271" spans="1:22" x14ac:dyDescent="0.25">
      <c r="A271" s="153"/>
      <c r="B271" s="153"/>
      <c r="C271" s="153"/>
      <c r="D271" s="153"/>
      <c r="E271" s="153"/>
      <c r="F271" s="153"/>
      <c r="G271" s="153"/>
      <c r="H271" s="153"/>
      <c r="I271" s="153"/>
      <c r="J271" s="153"/>
      <c r="K271" s="153"/>
      <c r="L271" s="153"/>
      <c r="M271" s="153"/>
      <c r="N271" s="153"/>
      <c r="O271" s="153"/>
      <c r="P271" s="153"/>
      <c r="Q271" s="153"/>
      <c r="R271" s="153"/>
      <c r="S271" s="153"/>
      <c r="T271" s="153"/>
      <c r="U271" s="153"/>
      <c r="V271" s="153"/>
    </row>
    <row r="272" spans="1:22" x14ac:dyDescent="0.25">
      <c r="A272" s="153"/>
      <c r="B272" s="153"/>
      <c r="C272" s="153"/>
      <c r="D272" s="153"/>
      <c r="E272" s="153"/>
      <c r="F272" s="153"/>
      <c r="G272" s="153"/>
      <c r="H272" s="153"/>
      <c r="I272" s="153"/>
      <c r="J272" s="153"/>
      <c r="K272" s="153"/>
      <c r="L272" s="153"/>
      <c r="M272" s="153"/>
      <c r="N272" s="153"/>
      <c r="O272" s="153"/>
      <c r="P272" s="153"/>
      <c r="Q272" s="153"/>
      <c r="R272" s="153"/>
      <c r="S272" s="153"/>
      <c r="T272" s="153"/>
      <c r="U272" s="153"/>
      <c r="V272" s="153"/>
    </row>
    <row r="273" spans="1:22" x14ac:dyDescent="0.25">
      <c r="A273" s="153"/>
      <c r="B273" s="153"/>
      <c r="C273" s="153"/>
      <c r="D273" s="153"/>
      <c r="E273" s="153"/>
      <c r="F273" s="153"/>
      <c r="G273" s="153"/>
      <c r="H273" s="153"/>
      <c r="I273" s="153"/>
      <c r="J273" s="153"/>
      <c r="K273" s="153"/>
      <c r="L273" s="153"/>
      <c r="M273" s="153"/>
      <c r="N273" s="153"/>
      <c r="O273" s="153"/>
      <c r="P273" s="153"/>
      <c r="Q273" s="153"/>
      <c r="R273" s="153"/>
      <c r="S273" s="153"/>
      <c r="T273" s="153"/>
      <c r="U273" s="153"/>
      <c r="V273" s="153"/>
    </row>
    <row r="274" spans="1:22" x14ac:dyDescent="0.25">
      <c r="A274" s="153"/>
      <c r="B274" s="153"/>
      <c r="C274" s="153"/>
      <c r="D274" s="153"/>
      <c r="E274" s="153"/>
      <c r="F274" s="153"/>
      <c r="G274" s="153"/>
      <c r="H274" s="153"/>
      <c r="I274" s="153"/>
      <c r="J274" s="153"/>
      <c r="K274" s="153"/>
      <c r="L274" s="153"/>
      <c r="M274" s="153"/>
      <c r="N274" s="153"/>
      <c r="O274" s="153"/>
      <c r="P274" s="153"/>
      <c r="Q274" s="153"/>
      <c r="R274" s="153"/>
      <c r="S274" s="153"/>
      <c r="T274" s="153"/>
      <c r="U274" s="153"/>
      <c r="V274" s="153"/>
    </row>
    <row r="275" spans="1:22" x14ac:dyDescent="0.25">
      <c r="A275" s="153"/>
      <c r="B275" s="153"/>
      <c r="C275" s="153"/>
      <c r="D275" s="153"/>
      <c r="E275" s="153"/>
      <c r="F275" s="153"/>
      <c r="G275" s="153"/>
      <c r="H275" s="153"/>
      <c r="I275" s="153"/>
      <c r="J275" s="153"/>
      <c r="K275" s="153"/>
      <c r="L275" s="153"/>
      <c r="M275" s="153"/>
      <c r="N275" s="153"/>
      <c r="O275" s="153"/>
      <c r="P275" s="153"/>
      <c r="Q275" s="153"/>
      <c r="R275" s="153"/>
      <c r="S275" s="153"/>
      <c r="T275" s="153"/>
      <c r="U275" s="153"/>
      <c r="V275" s="153"/>
    </row>
    <row r="276" spans="1:22" x14ac:dyDescent="0.25">
      <c r="A276" s="153"/>
      <c r="B276" s="153"/>
      <c r="C276" s="153"/>
      <c r="D276" s="153"/>
      <c r="E276" s="153"/>
      <c r="F276" s="153"/>
      <c r="G276" s="153"/>
      <c r="H276" s="153"/>
      <c r="I276" s="153"/>
      <c r="J276" s="153"/>
      <c r="K276" s="153"/>
      <c r="L276" s="153"/>
      <c r="M276" s="153"/>
      <c r="N276" s="153"/>
      <c r="O276" s="153"/>
      <c r="P276" s="153"/>
      <c r="Q276" s="153"/>
      <c r="R276" s="153"/>
      <c r="S276" s="153"/>
      <c r="T276" s="153"/>
      <c r="U276" s="153"/>
      <c r="V276" s="153"/>
    </row>
    <row r="277" spans="1:22" x14ac:dyDescent="0.25">
      <c r="A277" s="153"/>
      <c r="B277" s="153"/>
      <c r="C277" s="153"/>
      <c r="D277" s="153"/>
      <c r="E277" s="153"/>
      <c r="F277" s="153"/>
      <c r="G277" s="153"/>
      <c r="H277" s="153"/>
      <c r="I277" s="153"/>
      <c r="J277" s="153"/>
      <c r="K277" s="153"/>
      <c r="L277" s="153"/>
      <c r="M277" s="153"/>
      <c r="N277" s="153"/>
      <c r="O277" s="153"/>
      <c r="P277" s="153"/>
      <c r="Q277" s="153"/>
      <c r="R277" s="153"/>
      <c r="S277" s="153"/>
      <c r="T277" s="153"/>
      <c r="U277" s="153"/>
      <c r="V277" s="153"/>
    </row>
    <row r="278" spans="1:22" x14ac:dyDescent="0.25">
      <c r="A278" s="153"/>
      <c r="B278" s="153"/>
      <c r="C278" s="153"/>
      <c r="D278" s="153"/>
      <c r="E278" s="153"/>
      <c r="F278" s="153"/>
      <c r="G278" s="153"/>
      <c r="H278" s="153"/>
      <c r="I278" s="153"/>
      <c r="J278" s="153"/>
      <c r="K278" s="153"/>
      <c r="L278" s="153"/>
      <c r="M278" s="153"/>
      <c r="N278" s="153"/>
      <c r="O278" s="153"/>
      <c r="P278" s="153"/>
      <c r="Q278" s="153"/>
      <c r="R278" s="153"/>
      <c r="S278" s="153"/>
      <c r="T278" s="153"/>
      <c r="U278" s="153"/>
      <c r="V278" s="153"/>
    </row>
    <row r="279" spans="1:22" x14ac:dyDescent="0.25">
      <c r="A279" s="153"/>
      <c r="B279" s="153"/>
      <c r="C279" s="153"/>
      <c r="D279" s="153"/>
      <c r="E279" s="153"/>
      <c r="F279" s="153"/>
      <c r="G279" s="153"/>
      <c r="H279" s="153"/>
      <c r="I279" s="153"/>
      <c r="J279" s="153"/>
      <c r="K279" s="153"/>
      <c r="L279" s="153"/>
      <c r="M279" s="153"/>
      <c r="N279" s="153"/>
      <c r="O279" s="153"/>
      <c r="P279" s="153"/>
      <c r="Q279" s="153"/>
      <c r="R279" s="153"/>
      <c r="S279" s="153"/>
      <c r="T279" s="153"/>
      <c r="U279" s="153"/>
      <c r="V279" s="153"/>
    </row>
    <row r="280" spans="1:22" x14ac:dyDescent="0.25">
      <c r="A280" s="153"/>
      <c r="B280" s="153"/>
      <c r="C280" s="153"/>
      <c r="D280" s="153"/>
      <c r="E280" s="153"/>
      <c r="F280" s="153"/>
      <c r="G280" s="153"/>
      <c r="H280" s="153"/>
      <c r="I280" s="153"/>
      <c r="J280" s="153"/>
      <c r="K280" s="153"/>
      <c r="L280" s="153"/>
      <c r="M280" s="153"/>
      <c r="N280" s="153"/>
      <c r="O280" s="153"/>
      <c r="P280" s="153"/>
      <c r="Q280" s="153"/>
      <c r="R280" s="153"/>
      <c r="S280" s="153"/>
      <c r="T280" s="153"/>
      <c r="U280" s="153"/>
      <c r="V280" s="153"/>
    </row>
    <row r="281" spans="1:22" x14ac:dyDescent="0.25">
      <c r="A281" s="153"/>
      <c r="B281" s="153"/>
      <c r="C281" s="153"/>
      <c r="D281" s="153"/>
      <c r="E281" s="153"/>
      <c r="F281" s="153"/>
      <c r="G281" s="153"/>
      <c r="H281" s="153"/>
      <c r="I281" s="153"/>
      <c r="J281" s="153"/>
      <c r="K281" s="153"/>
      <c r="L281" s="153"/>
      <c r="M281" s="153"/>
      <c r="N281" s="153"/>
      <c r="O281" s="153"/>
      <c r="P281" s="153"/>
      <c r="Q281" s="153"/>
      <c r="R281" s="153"/>
      <c r="S281" s="153"/>
      <c r="T281" s="153"/>
      <c r="U281" s="153"/>
      <c r="V281" s="153"/>
    </row>
    <row r="282" spans="1:22" x14ac:dyDescent="0.25">
      <c r="A282" s="153"/>
      <c r="B282" s="153"/>
      <c r="C282" s="153"/>
      <c r="D282" s="153"/>
      <c r="E282" s="153"/>
      <c r="F282" s="153"/>
      <c r="G282" s="153"/>
      <c r="H282" s="153"/>
      <c r="I282" s="153"/>
      <c r="J282" s="153"/>
      <c r="K282" s="153"/>
      <c r="L282" s="153"/>
      <c r="M282" s="153"/>
      <c r="N282" s="153"/>
      <c r="O282" s="153"/>
      <c r="P282" s="153"/>
      <c r="Q282" s="153"/>
      <c r="R282" s="153"/>
      <c r="S282" s="153"/>
      <c r="T282" s="153"/>
      <c r="U282" s="153"/>
      <c r="V282" s="153"/>
    </row>
    <row r="283" spans="1:22" x14ac:dyDescent="0.25">
      <c r="A283" s="153"/>
      <c r="B283" s="153"/>
      <c r="C283" s="153"/>
      <c r="D283" s="153"/>
      <c r="E283" s="153"/>
      <c r="F283" s="153"/>
      <c r="G283" s="153"/>
      <c r="H283" s="153"/>
      <c r="I283" s="153"/>
      <c r="J283" s="153"/>
      <c r="K283" s="153"/>
      <c r="L283" s="153"/>
      <c r="M283" s="153"/>
      <c r="N283" s="153"/>
      <c r="O283" s="153"/>
      <c r="P283" s="153"/>
      <c r="Q283" s="153"/>
      <c r="R283" s="153"/>
      <c r="S283" s="153"/>
      <c r="T283" s="153"/>
      <c r="U283" s="153"/>
      <c r="V283" s="153"/>
    </row>
    <row r="284" spans="1:22" x14ac:dyDescent="0.25">
      <c r="A284" s="153"/>
      <c r="B284" s="153"/>
      <c r="C284" s="153"/>
      <c r="D284" s="153"/>
      <c r="E284" s="153"/>
      <c r="F284" s="153"/>
      <c r="G284" s="153"/>
      <c r="H284" s="153"/>
      <c r="I284" s="153"/>
      <c r="J284" s="153"/>
      <c r="K284" s="153"/>
      <c r="L284" s="153"/>
      <c r="M284" s="153"/>
      <c r="N284" s="153"/>
      <c r="O284" s="153"/>
      <c r="P284" s="153"/>
      <c r="Q284" s="153"/>
      <c r="R284" s="153"/>
      <c r="S284" s="153"/>
      <c r="T284" s="153"/>
      <c r="U284" s="153"/>
      <c r="V284" s="153"/>
    </row>
    <row r="285" spans="1:22" x14ac:dyDescent="0.25">
      <c r="A285" s="153"/>
      <c r="B285" s="153"/>
      <c r="C285" s="153"/>
      <c r="D285" s="153"/>
      <c r="E285" s="153"/>
      <c r="F285" s="153"/>
      <c r="G285" s="153"/>
      <c r="H285" s="153"/>
      <c r="I285" s="153"/>
      <c r="J285" s="153"/>
      <c r="K285" s="153"/>
      <c r="L285" s="153"/>
      <c r="M285" s="153"/>
      <c r="N285" s="153"/>
      <c r="O285" s="153"/>
      <c r="P285" s="153"/>
      <c r="Q285" s="153"/>
      <c r="R285" s="153"/>
      <c r="S285" s="153"/>
      <c r="T285" s="153"/>
      <c r="U285" s="153"/>
      <c r="V285" s="153"/>
    </row>
    <row r="286" spans="1:22" x14ac:dyDescent="0.25">
      <c r="A286" s="153"/>
      <c r="B286" s="153"/>
      <c r="C286" s="153"/>
      <c r="D286" s="153"/>
      <c r="E286" s="153"/>
      <c r="F286" s="153"/>
      <c r="G286" s="153"/>
      <c r="H286" s="153"/>
      <c r="I286" s="153"/>
      <c r="J286" s="153"/>
      <c r="K286" s="153"/>
      <c r="L286" s="153"/>
      <c r="M286" s="153"/>
      <c r="N286" s="153"/>
      <c r="O286" s="153"/>
      <c r="P286" s="153"/>
      <c r="Q286" s="153"/>
      <c r="R286" s="153"/>
      <c r="S286" s="153"/>
      <c r="T286" s="153"/>
      <c r="U286" s="153"/>
      <c r="V286" s="153"/>
    </row>
    <row r="287" spans="1:22" x14ac:dyDescent="0.25">
      <c r="A287" s="153"/>
      <c r="B287" s="153"/>
      <c r="C287" s="153"/>
      <c r="D287" s="153"/>
      <c r="E287" s="153"/>
      <c r="F287" s="153"/>
      <c r="G287" s="153"/>
      <c r="H287" s="153"/>
      <c r="I287" s="153"/>
      <c r="J287" s="153"/>
      <c r="K287" s="153"/>
      <c r="L287" s="153"/>
      <c r="M287" s="153"/>
      <c r="N287" s="153"/>
      <c r="O287" s="153"/>
      <c r="P287" s="153"/>
      <c r="Q287" s="153"/>
      <c r="R287" s="153"/>
      <c r="S287" s="153"/>
      <c r="T287" s="153"/>
      <c r="U287" s="153"/>
      <c r="V287" s="153"/>
    </row>
    <row r="288" spans="1:22" x14ac:dyDescent="0.25">
      <c r="A288" s="153"/>
      <c r="B288" s="153"/>
      <c r="C288" s="153"/>
      <c r="D288" s="153"/>
      <c r="E288" s="153"/>
      <c r="F288" s="153"/>
      <c r="G288" s="153"/>
      <c r="H288" s="153"/>
      <c r="I288" s="153"/>
      <c r="J288" s="153"/>
      <c r="K288" s="153"/>
      <c r="L288" s="153"/>
      <c r="M288" s="153"/>
      <c r="N288" s="153"/>
      <c r="O288" s="153"/>
      <c r="P288" s="153"/>
      <c r="Q288" s="153"/>
      <c r="R288" s="153"/>
      <c r="S288" s="153"/>
      <c r="T288" s="153"/>
      <c r="U288" s="153"/>
      <c r="V288" s="153"/>
    </row>
    <row r="289" spans="1:22" x14ac:dyDescent="0.25">
      <c r="A289" s="153"/>
      <c r="B289" s="153"/>
      <c r="C289" s="153"/>
      <c r="D289" s="153"/>
      <c r="E289" s="153"/>
      <c r="F289" s="153"/>
      <c r="G289" s="153"/>
      <c r="H289" s="153"/>
      <c r="I289" s="153"/>
      <c r="J289" s="153"/>
      <c r="K289" s="153"/>
      <c r="L289" s="153"/>
      <c r="M289" s="153"/>
      <c r="N289" s="153"/>
      <c r="O289" s="153"/>
      <c r="P289" s="153"/>
      <c r="Q289" s="153"/>
      <c r="R289" s="153"/>
      <c r="S289" s="153"/>
      <c r="T289" s="153"/>
      <c r="U289" s="153"/>
      <c r="V289" s="153"/>
    </row>
    <row r="290" spans="1:22" x14ac:dyDescent="0.25">
      <c r="A290" s="153"/>
      <c r="B290" s="153"/>
      <c r="C290" s="153"/>
      <c r="D290" s="153"/>
      <c r="E290" s="153"/>
      <c r="F290" s="153"/>
      <c r="G290" s="153"/>
      <c r="H290" s="153"/>
      <c r="I290" s="153"/>
      <c r="J290" s="153"/>
      <c r="K290" s="153"/>
      <c r="L290" s="153"/>
      <c r="M290" s="153"/>
      <c r="N290" s="153"/>
      <c r="O290" s="153"/>
      <c r="P290" s="153"/>
      <c r="Q290" s="153"/>
      <c r="R290" s="153"/>
      <c r="S290" s="153"/>
      <c r="T290" s="153"/>
      <c r="U290" s="153"/>
      <c r="V290" s="153"/>
    </row>
    <row r="291" spans="1:22" x14ac:dyDescent="0.25">
      <c r="A291" s="153"/>
      <c r="B291" s="153"/>
      <c r="C291" s="153"/>
      <c r="D291" s="153"/>
      <c r="E291" s="153"/>
      <c r="F291" s="153"/>
      <c r="G291" s="153"/>
      <c r="H291" s="153"/>
      <c r="I291" s="153"/>
      <c r="J291" s="153"/>
      <c r="K291" s="153"/>
      <c r="L291" s="153"/>
      <c r="M291" s="153"/>
      <c r="N291" s="153"/>
      <c r="O291" s="153"/>
      <c r="P291" s="153"/>
      <c r="Q291" s="153"/>
      <c r="R291" s="153"/>
      <c r="S291" s="153"/>
      <c r="T291" s="153"/>
      <c r="U291" s="153"/>
      <c r="V291" s="153"/>
    </row>
    <row r="292" spans="1:22" x14ac:dyDescent="0.25">
      <c r="A292" s="153"/>
      <c r="B292" s="153"/>
      <c r="C292" s="153"/>
      <c r="D292" s="153"/>
      <c r="E292" s="153"/>
      <c r="F292" s="153"/>
      <c r="G292" s="153"/>
      <c r="H292" s="153"/>
      <c r="I292" s="153"/>
      <c r="J292" s="153"/>
      <c r="K292" s="153"/>
      <c r="L292" s="153"/>
      <c r="M292" s="153"/>
      <c r="N292" s="153"/>
      <c r="O292" s="153"/>
      <c r="P292" s="153"/>
      <c r="Q292" s="153"/>
      <c r="R292" s="153"/>
      <c r="S292" s="153"/>
      <c r="T292" s="153"/>
      <c r="U292" s="153"/>
      <c r="V292" s="153"/>
    </row>
    <row r="293" spans="1:22" x14ac:dyDescent="0.25">
      <c r="A293" s="153"/>
      <c r="B293" s="153"/>
      <c r="C293" s="153"/>
      <c r="D293" s="153"/>
      <c r="E293" s="153"/>
      <c r="F293" s="153"/>
      <c r="G293" s="153"/>
      <c r="H293" s="153"/>
      <c r="I293" s="153"/>
      <c r="J293" s="153"/>
      <c r="K293" s="153"/>
      <c r="L293" s="153"/>
      <c r="M293" s="153"/>
      <c r="N293" s="153"/>
      <c r="O293" s="153"/>
      <c r="P293" s="153"/>
      <c r="Q293" s="153"/>
      <c r="R293" s="153"/>
      <c r="S293" s="153"/>
      <c r="T293" s="153"/>
      <c r="U293" s="153"/>
      <c r="V293" s="153"/>
    </row>
    <row r="294" spans="1:22" x14ac:dyDescent="0.25">
      <c r="A294" s="153"/>
      <c r="B294" s="153"/>
      <c r="C294" s="153"/>
      <c r="D294" s="153"/>
      <c r="E294" s="153"/>
      <c r="F294" s="153"/>
      <c r="G294" s="153"/>
      <c r="H294" s="153"/>
      <c r="I294" s="153"/>
      <c r="J294" s="153"/>
      <c r="K294" s="153"/>
      <c r="L294" s="153"/>
      <c r="M294" s="153"/>
      <c r="N294" s="153"/>
      <c r="O294" s="153"/>
      <c r="P294" s="153"/>
      <c r="Q294" s="153"/>
      <c r="R294" s="153"/>
      <c r="S294" s="153"/>
      <c r="T294" s="153"/>
      <c r="U294" s="153"/>
      <c r="V294" s="153"/>
    </row>
    <row r="295" spans="1:22" x14ac:dyDescent="0.25">
      <c r="A295" s="153"/>
      <c r="B295" s="153"/>
      <c r="C295" s="153"/>
      <c r="D295" s="153"/>
      <c r="E295" s="153"/>
      <c r="F295" s="153"/>
      <c r="G295" s="153"/>
      <c r="H295" s="153"/>
      <c r="I295" s="153"/>
      <c r="J295" s="153"/>
      <c r="K295" s="153"/>
      <c r="L295" s="153"/>
      <c r="M295" s="153"/>
      <c r="N295" s="153"/>
      <c r="O295" s="153"/>
      <c r="P295" s="153"/>
      <c r="Q295" s="153"/>
      <c r="R295" s="153"/>
      <c r="S295" s="153"/>
      <c r="T295" s="153"/>
      <c r="U295" s="153"/>
      <c r="V295" s="153"/>
    </row>
    <row r="296" spans="1:22" x14ac:dyDescent="0.25">
      <c r="A296" s="153"/>
      <c r="B296" s="153"/>
      <c r="C296" s="153"/>
      <c r="D296" s="153"/>
      <c r="E296" s="153"/>
      <c r="F296" s="153"/>
      <c r="G296" s="153"/>
      <c r="H296" s="153"/>
      <c r="I296" s="153"/>
      <c r="J296" s="153"/>
      <c r="K296" s="153"/>
      <c r="L296" s="153"/>
      <c r="M296" s="153"/>
      <c r="N296" s="153"/>
      <c r="O296" s="153"/>
      <c r="P296" s="153"/>
      <c r="Q296" s="153"/>
      <c r="R296" s="153"/>
      <c r="S296" s="153"/>
      <c r="T296" s="153"/>
      <c r="U296" s="153"/>
      <c r="V296" s="153"/>
    </row>
    <row r="297" spans="1:22" x14ac:dyDescent="0.25">
      <c r="A297" s="153"/>
      <c r="B297" s="153"/>
      <c r="C297" s="153"/>
      <c r="D297" s="153"/>
      <c r="E297" s="153"/>
      <c r="F297" s="153"/>
      <c r="G297" s="153"/>
      <c r="H297" s="153"/>
      <c r="I297" s="153"/>
      <c r="J297" s="153"/>
      <c r="K297" s="153"/>
      <c r="L297" s="153"/>
      <c r="M297" s="153"/>
      <c r="N297" s="153"/>
      <c r="O297" s="153"/>
      <c r="P297" s="153"/>
      <c r="Q297" s="153"/>
      <c r="R297" s="153"/>
      <c r="S297" s="153"/>
      <c r="T297" s="153"/>
      <c r="U297" s="153"/>
      <c r="V297" s="153"/>
    </row>
    <row r="298" spans="1:22" x14ac:dyDescent="0.25">
      <c r="A298" s="153"/>
      <c r="B298" s="153"/>
      <c r="C298" s="153"/>
      <c r="D298" s="153"/>
      <c r="E298" s="153"/>
      <c r="F298" s="153"/>
      <c r="G298" s="153"/>
      <c r="H298" s="153"/>
      <c r="I298" s="153"/>
      <c r="J298" s="153"/>
      <c r="K298" s="153"/>
      <c r="L298" s="153"/>
      <c r="M298" s="153"/>
      <c r="N298" s="153"/>
      <c r="O298" s="153"/>
      <c r="P298" s="153"/>
      <c r="Q298" s="153"/>
      <c r="R298" s="153"/>
      <c r="S298" s="153"/>
      <c r="T298" s="153"/>
      <c r="U298" s="153"/>
      <c r="V298" s="153"/>
    </row>
    <row r="299" spans="1:22" x14ac:dyDescent="0.25">
      <c r="A299" s="153"/>
      <c r="B299" s="153"/>
      <c r="C299" s="153"/>
      <c r="D299" s="153"/>
      <c r="E299" s="153"/>
      <c r="F299" s="153"/>
      <c r="G299" s="153"/>
      <c r="H299" s="153"/>
      <c r="I299" s="153"/>
      <c r="J299" s="153"/>
      <c r="K299" s="153"/>
      <c r="L299" s="153"/>
      <c r="M299" s="153"/>
      <c r="N299" s="153"/>
      <c r="O299" s="153"/>
      <c r="P299" s="153"/>
      <c r="Q299" s="153"/>
      <c r="R299" s="153"/>
      <c r="S299" s="153"/>
      <c r="T299" s="153"/>
      <c r="U299" s="153"/>
      <c r="V299" s="153"/>
    </row>
    <row r="300" spans="1:22" x14ac:dyDescent="0.25">
      <c r="A300" s="153"/>
      <c r="B300" s="153"/>
      <c r="C300" s="153"/>
      <c r="D300" s="153"/>
      <c r="E300" s="153"/>
      <c r="F300" s="153"/>
      <c r="G300" s="153"/>
      <c r="H300" s="153"/>
      <c r="I300" s="153"/>
      <c r="J300" s="153"/>
      <c r="K300" s="153"/>
      <c r="L300" s="153"/>
      <c r="M300" s="153"/>
      <c r="N300" s="153"/>
      <c r="O300" s="153"/>
      <c r="P300" s="153"/>
      <c r="Q300" s="153"/>
      <c r="R300" s="153"/>
      <c r="S300" s="153"/>
      <c r="T300" s="153"/>
      <c r="U300" s="153"/>
      <c r="V300" s="153"/>
    </row>
    <row r="301" spans="1:22" x14ac:dyDescent="0.25">
      <c r="A301" s="153"/>
      <c r="B301" s="153"/>
      <c r="C301" s="153"/>
      <c r="D301" s="153"/>
      <c r="E301" s="153"/>
      <c r="F301" s="153"/>
      <c r="G301" s="153"/>
      <c r="H301" s="153"/>
      <c r="I301" s="153"/>
      <c r="J301" s="153"/>
      <c r="K301" s="153"/>
      <c r="L301" s="153"/>
      <c r="M301" s="153"/>
      <c r="N301" s="153"/>
      <c r="O301" s="153"/>
      <c r="P301" s="153"/>
      <c r="Q301" s="153"/>
      <c r="R301" s="153"/>
      <c r="S301" s="153"/>
      <c r="T301" s="153"/>
      <c r="U301" s="153"/>
      <c r="V301" s="153"/>
    </row>
    <row r="302" spans="1:22" x14ac:dyDescent="0.25">
      <c r="A302" s="153"/>
      <c r="B302" s="153"/>
      <c r="C302" s="153"/>
      <c r="D302" s="153"/>
      <c r="E302" s="153"/>
      <c r="F302" s="153"/>
      <c r="G302" s="153"/>
      <c r="H302" s="153"/>
      <c r="I302" s="153"/>
      <c r="J302" s="153"/>
      <c r="K302" s="153"/>
      <c r="L302" s="153"/>
      <c r="M302" s="153"/>
      <c r="N302" s="153"/>
      <c r="O302" s="153"/>
      <c r="P302" s="153"/>
      <c r="Q302" s="153"/>
      <c r="R302" s="153"/>
      <c r="S302" s="153"/>
      <c r="T302" s="153"/>
      <c r="U302" s="153"/>
      <c r="V302" s="153"/>
    </row>
    <row r="303" spans="1:22" x14ac:dyDescent="0.25">
      <c r="A303" s="153"/>
      <c r="B303" s="153"/>
      <c r="C303" s="153"/>
      <c r="D303" s="153"/>
      <c r="E303" s="153"/>
      <c r="F303" s="153"/>
      <c r="G303" s="153"/>
      <c r="H303" s="153"/>
      <c r="I303" s="153"/>
      <c r="J303" s="153"/>
      <c r="K303" s="153"/>
      <c r="L303" s="153"/>
      <c r="M303" s="153"/>
      <c r="N303" s="153"/>
      <c r="O303" s="153"/>
      <c r="P303" s="153"/>
      <c r="Q303" s="153"/>
      <c r="R303" s="153"/>
      <c r="S303" s="153"/>
      <c r="T303" s="153"/>
      <c r="U303" s="153"/>
      <c r="V303" s="153"/>
    </row>
    <row r="304" spans="1:22" x14ac:dyDescent="0.25">
      <c r="A304" s="153"/>
      <c r="B304" s="153"/>
      <c r="C304" s="153"/>
      <c r="D304" s="153"/>
      <c r="E304" s="153"/>
      <c r="F304" s="153"/>
      <c r="G304" s="153"/>
      <c r="H304" s="153"/>
      <c r="I304" s="153"/>
      <c r="J304" s="153"/>
      <c r="K304" s="153"/>
      <c r="L304" s="153"/>
      <c r="M304" s="153"/>
      <c r="N304" s="153"/>
      <c r="O304" s="153"/>
      <c r="P304" s="153"/>
      <c r="Q304" s="153"/>
      <c r="R304" s="153"/>
      <c r="S304" s="153"/>
      <c r="T304" s="153"/>
      <c r="U304" s="153"/>
      <c r="V304" s="153"/>
    </row>
    <row r="305" spans="1:22" x14ac:dyDescent="0.25">
      <c r="A305" s="153"/>
      <c r="B305" s="153"/>
      <c r="C305" s="153"/>
      <c r="D305" s="153"/>
      <c r="E305" s="153"/>
      <c r="F305" s="153"/>
      <c r="G305" s="153"/>
      <c r="H305" s="153"/>
      <c r="I305" s="153"/>
      <c r="J305" s="153"/>
      <c r="K305" s="153"/>
      <c r="L305" s="153"/>
      <c r="M305" s="153"/>
      <c r="N305" s="153"/>
      <c r="O305" s="153"/>
      <c r="P305" s="153"/>
      <c r="Q305" s="153"/>
      <c r="R305" s="153"/>
      <c r="S305" s="153"/>
      <c r="T305" s="153"/>
      <c r="U305" s="153"/>
      <c r="V305" s="153"/>
    </row>
    <row r="306" spans="1:22" x14ac:dyDescent="0.25">
      <c r="A306" s="153"/>
      <c r="B306" s="153"/>
      <c r="C306" s="153"/>
      <c r="D306" s="153"/>
      <c r="E306" s="153"/>
      <c r="F306" s="153"/>
      <c r="G306" s="153"/>
      <c r="H306" s="153"/>
      <c r="I306" s="153"/>
      <c r="J306" s="153"/>
      <c r="K306" s="153"/>
      <c r="L306" s="153"/>
      <c r="M306" s="153"/>
      <c r="N306" s="153"/>
      <c r="O306" s="153"/>
      <c r="P306" s="153"/>
      <c r="Q306" s="153"/>
      <c r="R306" s="153"/>
      <c r="S306" s="153"/>
      <c r="T306" s="153"/>
      <c r="U306" s="153"/>
      <c r="V306" s="153"/>
    </row>
    <row r="307" spans="1:22" x14ac:dyDescent="0.25">
      <c r="A307" s="153"/>
      <c r="B307" s="153"/>
      <c r="C307" s="153"/>
      <c r="D307" s="153"/>
      <c r="E307" s="153"/>
      <c r="F307" s="153"/>
      <c r="G307" s="153"/>
      <c r="H307" s="153"/>
      <c r="I307" s="153"/>
      <c r="J307" s="153"/>
      <c r="K307" s="153"/>
      <c r="L307" s="153"/>
      <c r="M307" s="153"/>
      <c r="N307" s="153"/>
      <c r="O307" s="153"/>
      <c r="P307" s="153"/>
      <c r="Q307" s="153"/>
      <c r="R307" s="153"/>
      <c r="S307" s="153"/>
      <c r="T307" s="153"/>
      <c r="U307" s="153"/>
      <c r="V307" s="153"/>
    </row>
    <row r="308" spans="1:22" x14ac:dyDescent="0.25">
      <c r="A308" s="153"/>
      <c r="B308" s="153"/>
      <c r="C308" s="153"/>
      <c r="D308" s="153"/>
      <c r="E308" s="153"/>
      <c r="F308" s="153"/>
      <c r="G308" s="153"/>
      <c r="H308" s="153"/>
      <c r="I308" s="153"/>
      <c r="J308" s="153"/>
      <c r="K308" s="153"/>
      <c r="L308" s="153"/>
      <c r="M308" s="153"/>
      <c r="N308" s="153"/>
      <c r="O308" s="153"/>
      <c r="P308" s="153"/>
      <c r="Q308" s="153"/>
      <c r="R308" s="153"/>
      <c r="S308" s="153"/>
      <c r="T308" s="153"/>
      <c r="U308" s="153"/>
      <c r="V308" s="153"/>
    </row>
    <row r="309" spans="1:22" x14ac:dyDescent="0.25">
      <c r="A309" s="153"/>
      <c r="B309" s="153"/>
      <c r="C309" s="153"/>
      <c r="D309" s="153"/>
      <c r="E309" s="153"/>
      <c r="F309" s="153"/>
      <c r="G309" s="153"/>
      <c r="H309" s="153"/>
      <c r="I309" s="153"/>
      <c r="J309" s="153"/>
      <c r="K309" s="153"/>
      <c r="L309" s="153"/>
      <c r="M309" s="153"/>
      <c r="N309" s="153"/>
      <c r="O309" s="153"/>
      <c r="P309" s="153"/>
      <c r="Q309" s="153"/>
      <c r="R309" s="153"/>
      <c r="S309" s="153"/>
      <c r="T309" s="153"/>
      <c r="U309" s="153"/>
      <c r="V309" s="153"/>
    </row>
    <row r="310" spans="1:22" x14ac:dyDescent="0.25">
      <c r="A310" s="153"/>
      <c r="B310" s="153"/>
      <c r="C310" s="153"/>
      <c r="D310" s="153"/>
      <c r="E310" s="153"/>
      <c r="F310" s="153"/>
      <c r="G310" s="153"/>
      <c r="H310" s="153"/>
      <c r="I310" s="153"/>
      <c r="J310" s="153"/>
      <c r="K310" s="153"/>
      <c r="L310" s="153"/>
      <c r="M310" s="153"/>
      <c r="N310" s="153"/>
      <c r="O310" s="153"/>
      <c r="P310" s="153"/>
      <c r="Q310" s="153"/>
      <c r="R310" s="153"/>
      <c r="S310" s="153"/>
      <c r="T310" s="153"/>
      <c r="U310" s="153"/>
      <c r="V310" s="153"/>
    </row>
    <row r="311" spans="1:22" x14ac:dyDescent="0.25">
      <c r="A311" s="153"/>
      <c r="B311" s="153"/>
      <c r="C311" s="153"/>
      <c r="D311" s="153"/>
      <c r="E311" s="153"/>
      <c r="F311" s="153"/>
      <c r="G311" s="153"/>
      <c r="H311" s="153"/>
      <c r="I311" s="153"/>
      <c r="J311" s="153"/>
      <c r="K311" s="153"/>
      <c r="L311" s="153"/>
      <c r="M311" s="153"/>
      <c r="N311" s="153"/>
      <c r="O311" s="153"/>
      <c r="P311" s="153"/>
      <c r="Q311" s="153"/>
      <c r="R311" s="153"/>
      <c r="S311" s="153"/>
      <c r="T311" s="153"/>
      <c r="U311" s="153"/>
      <c r="V311" s="153"/>
    </row>
    <row r="312" spans="1:22" x14ac:dyDescent="0.25">
      <c r="A312" s="153"/>
      <c r="B312" s="153"/>
      <c r="C312" s="153"/>
      <c r="D312" s="153"/>
      <c r="E312" s="153"/>
      <c r="F312" s="153"/>
      <c r="G312" s="153"/>
      <c r="H312" s="153"/>
      <c r="I312" s="153"/>
      <c r="J312" s="153"/>
      <c r="K312" s="153"/>
      <c r="L312" s="153"/>
      <c r="M312" s="153"/>
      <c r="N312" s="153"/>
      <c r="O312" s="153"/>
      <c r="P312" s="153"/>
      <c r="Q312" s="153"/>
      <c r="R312" s="153"/>
      <c r="S312" s="153"/>
      <c r="T312" s="153"/>
      <c r="U312" s="153"/>
      <c r="V312" s="153"/>
    </row>
    <row r="313" spans="1:22" x14ac:dyDescent="0.25">
      <c r="A313" s="153"/>
      <c r="B313" s="153"/>
      <c r="C313" s="153"/>
      <c r="D313" s="153"/>
      <c r="E313" s="153"/>
      <c r="F313" s="153"/>
      <c r="G313" s="153"/>
      <c r="H313" s="153"/>
      <c r="I313" s="153"/>
      <c r="J313" s="153"/>
      <c r="K313" s="153"/>
      <c r="L313" s="153"/>
      <c r="M313" s="153"/>
      <c r="N313" s="153"/>
      <c r="O313" s="153"/>
      <c r="P313" s="153"/>
      <c r="Q313" s="153"/>
      <c r="R313" s="153"/>
      <c r="S313" s="153"/>
      <c r="T313" s="153"/>
      <c r="U313" s="153"/>
      <c r="V313" s="153"/>
    </row>
    <row r="314" spans="1:22" x14ac:dyDescent="0.25">
      <c r="A314" s="153"/>
      <c r="B314" s="153"/>
      <c r="C314" s="153"/>
      <c r="D314" s="153"/>
      <c r="E314" s="153"/>
      <c r="F314" s="153"/>
      <c r="G314" s="153"/>
      <c r="H314" s="153"/>
      <c r="I314" s="153"/>
      <c r="J314" s="153"/>
      <c r="K314" s="153"/>
      <c r="L314" s="153"/>
      <c r="M314" s="153"/>
      <c r="N314" s="153"/>
      <c r="O314" s="153"/>
      <c r="P314" s="153"/>
      <c r="Q314" s="153"/>
      <c r="R314" s="153"/>
      <c r="S314" s="153"/>
      <c r="T314" s="153"/>
      <c r="U314" s="153"/>
      <c r="V314" s="153"/>
    </row>
    <row r="315" spans="1:22" x14ac:dyDescent="0.25">
      <c r="A315" s="153"/>
      <c r="B315" s="153"/>
      <c r="C315" s="153"/>
      <c r="D315" s="153"/>
      <c r="E315" s="153"/>
      <c r="F315" s="153"/>
      <c r="G315" s="153"/>
      <c r="H315" s="153"/>
      <c r="I315" s="153"/>
      <c r="J315" s="153"/>
      <c r="K315" s="153"/>
      <c r="L315" s="153"/>
      <c r="M315" s="153"/>
      <c r="N315" s="153"/>
      <c r="O315" s="153"/>
      <c r="P315" s="153"/>
      <c r="Q315" s="153"/>
      <c r="R315" s="153"/>
      <c r="S315" s="153"/>
      <c r="T315" s="153"/>
      <c r="U315" s="153"/>
      <c r="V315" s="153"/>
    </row>
    <row r="316" spans="1:22" x14ac:dyDescent="0.25">
      <c r="A316" s="153"/>
      <c r="B316" s="153"/>
      <c r="C316" s="153"/>
      <c r="D316" s="153"/>
      <c r="E316" s="153"/>
      <c r="F316" s="153"/>
      <c r="G316" s="153"/>
      <c r="H316" s="153"/>
      <c r="I316" s="153"/>
      <c r="J316" s="153"/>
      <c r="K316" s="153"/>
      <c r="L316" s="153"/>
      <c r="M316" s="153"/>
      <c r="N316" s="153"/>
      <c r="O316" s="153"/>
      <c r="P316" s="153"/>
      <c r="Q316" s="153"/>
      <c r="R316" s="153"/>
      <c r="S316" s="153"/>
      <c r="T316" s="153"/>
      <c r="U316" s="153"/>
      <c r="V316" s="153"/>
    </row>
    <row r="317" spans="1:22" x14ac:dyDescent="0.25">
      <c r="A317" s="153"/>
      <c r="B317" s="153"/>
      <c r="C317" s="153"/>
      <c r="D317" s="153"/>
      <c r="E317" s="153"/>
      <c r="F317" s="153"/>
      <c r="G317" s="153"/>
      <c r="H317" s="153"/>
      <c r="I317" s="153"/>
      <c r="J317" s="153"/>
      <c r="K317" s="153"/>
      <c r="L317" s="153"/>
      <c r="M317" s="153"/>
      <c r="N317" s="153"/>
      <c r="O317" s="153"/>
      <c r="P317" s="153"/>
      <c r="Q317" s="153"/>
      <c r="R317" s="153"/>
      <c r="S317" s="153"/>
      <c r="T317" s="153"/>
      <c r="U317" s="153"/>
      <c r="V317" s="153"/>
    </row>
    <row r="318" spans="1:22" x14ac:dyDescent="0.25">
      <c r="A318" s="153"/>
      <c r="B318" s="153"/>
      <c r="C318" s="153"/>
      <c r="D318" s="153"/>
      <c r="E318" s="153"/>
      <c r="F318" s="153"/>
      <c r="G318" s="153"/>
      <c r="H318" s="153"/>
      <c r="I318" s="153"/>
      <c r="J318" s="153"/>
      <c r="K318" s="153"/>
      <c r="L318" s="153"/>
      <c r="M318" s="153"/>
      <c r="N318" s="153"/>
      <c r="O318" s="153"/>
      <c r="P318" s="153"/>
      <c r="Q318" s="153"/>
      <c r="R318" s="153"/>
      <c r="S318" s="153"/>
      <c r="T318" s="153"/>
      <c r="U318" s="153"/>
      <c r="V318" s="153"/>
    </row>
    <row r="319" spans="1:22" x14ac:dyDescent="0.25">
      <c r="A319" s="153"/>
      <c r="B319" s="153"/>
      <c r="C319" s="153"/>
      <c r="D319" s="153"/>
      <c r="E319" s="153"/>
      <c r="F319" s="153"/>
      <c r="G319" s="153"/>
      <c r="H319" s="153"/>
      <c r="I319" s="153"/>
      <c r="J319" s="153"/>
      <c r="K319" s="153"/>
      <c r="L319" s="153"/>
      <c r="M319" s="153"/>
      <c r="N319" s="153"/>
      <c r="O319" s="153"/>
      <c r="P319" s="153"/>
      <c r="Q319" s="153"/>
      <c r="R319" s="153"/>
      <c r="S319" s="153"/>
      <c r="T319" s="153"/>
      <c r="U319" s="153"/>
      <c r="V319" s="153"/>
    </row>
    <row r="320" spans="1:22" x14ac:dyDescent="0.25">
      <c r="A320" s="153"/>
      <c r="B320" s="153"/>
      <c r="C320" s="153"/>
      <c r="D320" s="153"/>
      <c r="E320" s="153"/>
      <c r="F320" s="153"/>
      <c r="G320" s="153"/>
      <c r="H320" s="153"/>
      <c r="I320" s="153"/>
      <c r="J320" s="153"/>
      <c r="K320" s="153"/>
      <c r="L320" s="153"/>
      <c r="M320" s="153"/>
      <c r="N320" s="153"/>
      <c r="O320" s="153"/>
      <c r="P320" s="153"/>
      <c r="Q320" s="153"/>
      <c r="R320" s="153"/>
      <c r="S320" s="153"/>
      <c r="T320" s="153"/>
      <c r="U320" s="153"/>
      <c r="V320" s="153"/>
    </row>
    <row r="321" spans="1:22" x14ac:dyDescent="0.25">
      <c r="A321" s="153"/>
      <c r="B321" s="153"/>
      <c r="C321" s="153"/>
      <c r="D321" s="153"/>
      <c r="E321" s="153"/>
      <c r="F321" s="153"/>
      <c r="G321" s="153"/>
      <c r="H321" s="153"/>
      <c r="I321" s="153"/>
      <c r="J321" s="153"/>
      <c r="K321" s="153"/>
      <c r="L321" s="153"/>
      <c r="M321" s="153"/>
      <c r="N321" s="153"/>
      <c r="O321" s="153"/>
      <c r="P321" s="153"/>
      <c r="Q321" s="153"/>
      <c r="R321" s="153"/>
      <c r="S321" s="153"/>
      <c r="T321" s="153"/>
      <c r="U321" s="153"/>
      <c r="V321" s="153"/>
    </row>
    <row r="322" spans="1:22" x14ac:dyDescent="0.25">
      <c r="A322" s="153"/>
      <c r="B322" s="153"/>
      <c r="C322" s="153"/>
      <c r="D322" s="153"/>
      <c r="E322" s="153"/>
      <c r="F322" s="153"/>
      <c r="G322" s="153"/>
      <c r="H322" s="153"/>
      <c r="I322" s="153"/>
      <c r="J322" s="153"/>
      <c r="K322" s="153"/>
      <c r="L322" s="153"/>
      <c r="M322" s="153"/>
      <c r="N322" s="153"/>
      <c r="O322" s="153"/>
      <c r="P322" s="153"/>
      <c r="Q322" s="153"/>
      <c r="R322" s="153"/>
      <c r="S322" s="153"/>
      <c r="T322" s="153"/>
      <c r="U322" s="153"/>
      <c r="V322" s="153"/>
    </row>
    <row r="323" spans="1:22" x14ac:dyDescent="0.25">
      <c r="A323" s="153"/>
      <c r="B323" s="153"/>
      <c r="C323" s="153"/>
      <c r="D323" s="153"/>
      <c r="E323" s="153"/>
      <c r="F323" s="153"/>
      <c r="G323" s="153"/>
      <c r="H323" s="153"/>
      <c r="I323" s="153"/>
      <c r="J323" s="153"/>
      <c r="K323" s="153"/>
      <c r="L323" s="153"/>
      <c r="M323" s="153"/>
      <c r="N323" s="153"/>
      <c r="O323" s="153"/>
      <c r="P323" s="153"/>
      <c r="Q323" s="153"/>
      <c r="R323" s="153"/>
      <c r="S323" s="153"/>
      <c r="T323" s="153"/>
      <c r="U323" s="153"/>
      <c r="V323" s="153"/>
    </row>
    <row r="324" spans="1:22" x14ac:dyDescent="0.25">
      <c r="A324" s="153"/>
      <c r="B324" s="153"/>
      <c r="C324" s="153"/>
      <c r="D324" s="153"/>
      <c r="E324" s="153"/>
      <c r="F324" s="153"/>
      <c r="G324" s="153"/>
      <c r="H324" s="153"/>
      <c r="I324" s="153"/>
      <c r="J324" s="153"/>
      <c r="K324" s="153"/>
      <c r="L324" s="153"/>
      <c r="M324" s="153"/>
      <c r="N324" s="153"/>
      <c r="O324" s="153"/>
      <c r="P324" s="153"/>
      <c r="Q324" s="153"/>
      <c r="R324" s="153"/>
      <c r="S324" s="153"/>
      <c r="T324" s="153"/>
      <c r="U324" s="153"/>
      <c r="V324" s="153"/>
    </row>
    <row r="325" spans="1:22" x14ac:dyDescent="0.25">
      <c r="A325" s="153"/>
      <c r="B325" s="153"/>
      <c r="C325" s="153"/>
      <c r="D325" s="153"/>
      <c r="E325" s="153"/>
      <c r="F325" s="153"/>
      <c r="G325" s="153"/>
      <c r="H325" s="153"/>
      <c r="I325" s="153"/>
      <c r="J325" s="153"/>
      <c r="K325" s="153"/>
      <c r="L325" s="153"/>
      <c r="M325" s="153"/>
      <c r="N325" s="153"/>
      <c r="O325" s="153"/>
      <c r="P325" s="153"/>
      <c r="Q325" s="153"/>
      <c r="R325" s="153"/>
      <c r="S325" s="153"/>
      <c r="T325" s="153"/>
      <c r="U325" s="153"/>
      <c r="V325" s="153"/>
    </row>
    <row r="326" spans="1:22" x14ac:dyDescent="0.25">
      <c r="A326" s="153"/>
      <c r="B326" s="153"/>
      <c r="C326" s="153"/>
      <c r="D326" s="153"/>
      <c r="E326" s="153"/>
      <c r="F326" s="153"/>
      <c r="G326" s="153"/>
      <c r="H326" s="153"/>
      <c r="I326" s="153"/>
      <c r="J326" s="153"/>
      <c r="K326" s="153"/>
      <c r="L326" s="153"/>
      <c r="M326" s="153"/>
      <c r="N326" s="153"/>
      <c r="O326" s="153"/>
      <c r="P326" s="153"/>
      <c r="Q326" s="153"/>
      <c r="R326" s="153"/>
      <c r="S326" s="153"/>
      <c r="T326" s="153"/>
      <c r="U326" s="153"/>
      <c r="V326" s="153"/>
    </row>
    <row r="327" spans="1:22" x14ac:dyDescent="0.25">
      <c r="A327" s="153"/>
      <c r="B327" s="153"/>
      <c r="C327" s="153"/>
      <c r="D327" s="153"/>
      <c r="E327" s="153"/>
      <c r="F327" s="153"/>
      <c r="G327" s="153"/>
      <c r="H327" s="153"/>
      <c r="I327" s="153"/>
      <c r="J327" s="153"/>
      <c r="K327" s="153"/>
      <c r="L327" s="153"/>
      <c r="M327" s="153"/>
      <c r="N327" s="153"/>
      <c r="O327" s="153"/>
      <c r="P327" s="153"/>
      <c r="Q327" s="153"/>
      <c r="R327" s="153"/>
      <c r="S327" s="153"/>
      <c r="T327" s="153"/>
      <c r="U327" s="153"/>
      <c r="V327" s="153"/>
    </row>
    <row r="328" spans="1:22" x14ac:dyDescent="0.25">
      <c r="A328" s="153"/>
      <c r="B328" s="153"/>
      <c r="C328" s="153"/>
      <c r="D328" s="153"/>
      <c r="E328" s="153"/>
      <c r="F328" s="153"/>
      <c r="G328" s="153"/>
      <c r="H328" s="153"/>
      <c r="I328" s="153"/>
      <c r="J328" s="153"/>
      <c r="K328" s="153"/>
      <c r="L328" s="153"/>
      <c r="M328" s="153"/>
      <c r="N328" s="153"/>
      <c r="O328" s="153"/>
      <c r="P328" s="153"/>
      <c r="Q328" s="153"/>
      <c r="R328" s="153"/>
      <c r="S328" s="153"/>
      <c r="T328" s="153"/>
      <c r="U328" s="153"/>
      <c r="V328" s="153"/>
    </row>
    <row r="329" spans="1:22" x14ac:dyDescent="0.25">
      <c r="A329" s="153"/>
      <c r="B329" s="153"/>
      <c r="C329" s="153"/>
      <c r="D329" s="153"/>
      <c r="E329" s="153"/>
      <c r="F329" s="153"/>
      <c r="G329" s="153"/>
      <c r="H329" s="153"/>
      <c r="I329" s="153"/>
      <c r="J329" s="153"/>
      <c r="K329" s="153"/>
      <c r="L329" s="153"/>
      <c r="M329" s="153"/>
      <c r="N329" s="153"/>
      <c r="O329" s="153"/>
      <c r="P329" s="153"/>
      <c r="Q329" s="153"/>
      <c r="R329" s="153"/>
      <c r="S329" s="153"/>
      <c r="T329" s="153"/>
      <c r="U329" s="153"/>
      <c r="V329" s="153"/>
    </row>
    <row r="330" spans="1:22" x14ac:dyDescent="0.25">
      <c r="A330" s="153"/>
      <c r="B330" s="153"/>
      <c r="C330" s="153"/>
      <c r="D330" s="153"/>
      <c r="E330" s="153"/>
      <c r="F330" s="153"/>
      <c r="G330" s="153"/>
      <c r="H330" s="153"/>
      <c r="I330" s="153"/>
      <c r="J330" s="153"/>
      <c r="K330" s="153"/>
      <c r="L330" s="153"/>
      <c r="M330" s="153"/>
      <c r="N330" s="153"/>
      <c r="O330" s="153"/>
      <c r="P330" s="153"/>
      <c r="Q330" s="153"/>
      <c r="R330" s="153"/>
      <c r="S330" s="153"/>
      <c r="T330" s="153"/>
      <c r="U330" s="153"/>
      <c r="V330" s="153"/>
    </row>
    <row r="331" spans="1:22" x14ac:dyDescent="0.25">
      <c r="A331" s="153"/>
      <c r="B331" s="153"/>
      <c r="C331" s="153"/>
      <c r="D331" s="153"/>
      <c r="E331" s="153"/>
      <c r="F331" s="153"/>
      <c r="G331" s="153"/>
      <c r="H331" s="153"/>
      <c r="I331" s="153"/>
      <c r="J331" s="153"/>
      <c r="K331" s="153"/>
      <c r="L331" s="153"/>
      <c r="M331" s="153"/>
      <c r="N331" s="153"/>
      <c r="O331" s="153"/>
      <c r="P331" s="153"/>
      <c r="Q331" s="153"/>
      <c r="R331" s="153"/>
      <c r="S331" s="153"/>
      <c r="T331" s="153"/>
      <c r="U331" s="153"/>
      <c r="V331" s="153"/>
    </row>
    <row r="332" spans="1:22" x14ac:dyDescent="0.25">
      <c r="A332" s="153"/>
      <c r="B332" s="153"/>
      <c r="C332" s="153"/>
      <c r="D332" s="153"/>
      <c r="E332" s="153"/>
      <c r="F332" s="153"/>
      <c r="G332" s="153"/>
      <c r="H332" s="153"/>
      <c r="I332" s="153"/>
      <c r="J332" s="153"/>
      <c r="K332" s="153"/>
      <c r="L332" s="153"/>
      <c r="M332" s="153"/>
      <c r="N332" s="153"/>
      <c r="O332" s="153"/>
      <c r="P332" s="153"/>
      <c r="Q332" s="153"/>
      <c r="R332" s="153"/>
      <c r="S332" s="153"/>
      <c r="T332" s="153"/>
      <c r="U332" s="153"/>
      <c r="V332" s="153"/>
    </row>
    <row r="333" spans="1:22" x14ac:dyDescent="0.25">
      <c r="A333" s="153"/>
      <c r="B333" s="153"/>
      <c r="C333" s="153"/>
      <c r="D333" s="153"/>
      <c r="E333" s="153"/>
      <c r="F333" s="153"/>
      <c r="G333" s="153"/>
      <c r="H333" s="153"/>
      <c r="I333" s="153"/>
      <c r="J333" s="153"/>
      <c r="K333" s="153"/>
      <c r="L333" s="153"/>
      <c r="M333" s="153"/>
      <c r="N333" s="153"/>
      <c r="O333" s="153"/>
      <c r="P333" s="153"/>
      <c r="Q333" s="153"/>
      <c r="R333" s="153"/>
      <c r="S333" s="153"/>
      <c r="T333" s="153"/>
      <c r="U333" s="153"/>
      <c r="V333" s="153"/>
    </row>
    <row r="334" spans="1:22" x14ac:dyDescent="0.25">
      <c r="A334" s="153"/>
      <c r="B334" s="153"/>
      <c r="C334" s="153"/>
      <c r="D334" s="153"/>
      <c r="E334" s="153"/>
      <c r="F334" s="153"/>
      <c r="G334" s="153"/>
      <c r="H334" s="153"/>
      <c r="I334" s="153"/>
      <c r="J334" s="153"/>
      <c r="K334" s="153"/>
      <c r="L334" s="153"/>
      <c r="M334" s="153"/>
      <c r="N334" s="153"/>
      <c r="O334" s="153"/>
      <c r="P334" s="153"/>
      <c r="Q334" s="153"/>
      <c r="R334" s="153"/>
      <c r="S334" s="153"/>
      <c r="T334" s="153"/>
      <c r="U334" s="153"/>
      <c r="V334" s="153"/>
    </row>
    <row r="335" spans="1:22" x14ac:dyDescent="0.25">
      <c r="A335" s="153"/>
      <c r="B335" s="153"/>
      <c r="C335" s="153"/>
    </row>
    <row r="336" spans="1:22" x14ac:dyDescent="0.25">
      <c r="A336" s="153"/>
      <c r="B336" s="153"/>
      <c r="C336" s="153"/>
    </row>
  </sheetData>
  <mergeCells count="9">
    <mergeCell ref="A5:C5"/>
    <mergeCell ref="A15:C15"/>
    <mergeCell ref="A17:C17"/>
    <mergeCell ref="A7:C7"/>
    <mergeCell ref="A8:C8"/>
    <mergeCell ref="A9:C9"/>
    <mergeCell ref="A14:C14"/>
    <mergeCell ref="B12:C12"/>
    <mergeCell ref="B11:C11"/>
  </mergeCells>
  <pageMargins left="0.9055118110236221" right="0.51181102362204722" top="0.35433070866141736" bottom="0.35433070866141736" header="0" footer="0"/>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76"/>
  <sheetViews>
    <sheetView view="pageBreakPreview" topLeftCell="G33" zoomScale="80" zoomScaleNormal="70" zoomScaleSheetLayoutView="80" workbookViewId="0">
      <selection activeCell="D23" sqref="D23"/>
    </sheetView>
  </sheetViews>
  <sheetFormatPr defaultRowHeight="15.75" x14ac:dyDescent="0.25"/>
  <cols>
    <col min="1" max="1" width="9.140625" style="46"/>
    <col min="2" max="2" width="77.85546875" style="46" customWidth="1"/>
    <col min="3" max="3" width="10.5703125" style="46" customWidth="1"/>
    <col min="4" max="4" width="19.28515625" style="46" customWidth="1"/>
    <col min="5" max="5" width="16.28515625" style="46" customWidth="1"/>
    <col min="6" max="6" width="15.140625" style="46" customWidth="1"/>
    <col min="7" max="7" width="11.140625" style="46" customWidth="1"/>
    <col min="8" max="8" width="10" style="46" customWidth="1"/>
    <col min="9" max="9" width="7.28515625" style="46" bestFit="1" customWidth="1"/>
    <col min="10" max="12" width="7" style="46" customWidth="1"/>
    <col min="13" max="13" width="7.85546875" style="46" customWidth="1"/>
    <col min="14" max="14" width="7" style="46" customWidth="1"/>
    <col min="15" max="15" width="7" style="46" hidden="1" customWidth="1"/>
    <col min="16" max="16" width="7" style="46" customWidth="1"/>
    <col min="17" max="17" width="9" style="46" customWidth="1"/>
    <col min="18" max="18" width="7" style="46" hidden="1" customWidth="1"/>
    <col min="19" max="19" width="8.7109375" style="46" customWidth="1"/>
    <col min="20" max="20" width="15.28515625" style="46" customWidth="1"/>
    <col min="21" max="21" width="17.140625" style="46" customWidth="1"/>
    <col min="22" max="22" width="9.5703125" style="46" bestFit="1" customWidth="1"/>
    <col min="23" max="23" width="10.7109375" style="46" bestFit="1" customWidth="1"/>
    <col min="24" max="257" width="9.140625" style="46"/>
    <col min="258" max="258" width="77.85546875" style="46" customWidth="1"/>
    <col min="259" max="259" width="10.5703125" style="46" customWidth="1"/>
    <col min="260" max="260" width="19.28515625" style="46" customWidth="1"/>
    <col min="261" max="261" width="16.28515625" style="46" customWidth="1"/>
    <col min="262" max="262" width="15.140625" style="46" customWidth="1"/>
    <col min="263" max="263" width="11.140625" style="46" customWidth="1"/>
    <col min="264" max="264" width="10" style="46" customWidth="1"/>
    <col min="265" max="265" width="7.28515625" style="46" bestFit="1" customWidth="1"/>
    <col min="266" max="268" width="7" style="46" customWidth="1"/>
    <col min="269" max="269" width="7.85546875" style="46" customWidth="1"/>
    <col min="270" max="272" width="7" style="46" customWidth="1"/>
    <col min="273" max="273" width="9" style="46" customWidth="1"/>
    <col min="274" max="274" width="7" style="46" customWidth="1"/>
    <col min="275" max="275" width="8.7109375" style="46" customWidth="1"/>
    <col min="276" max="276" width="15.28515625" style="46" customWidth="1"/>
    <col min="277" max="277" width="17.140625" style="46" customWidth="1"/>
    <col min="278" max="278" width="9.5703125" style="46" bestFit="1" customWidth="1"/>
    <col min="279" max="279" width="10.7109375" style="46" bestFit="1" customWidth="1"/>
    <col min="280" max="513" width="9.140625" style="46"/>
    <col min="514" max="514" width="77.85546875" style="46" customWidth="1"/>
    <col min="515" max="515" width="10.5703125" style="46" customWidth="1"/>
    <col min="516" max="516" width="19.28515625" style="46" customWidth="1"/>
    <col min="517" max="517" width="16.28515625" style="46" customWidth="1"/>
    <col min="518" max="518" width="15.140625" style="46" customWidth="1"/>
    <col min="519" max="519" width="11.140625" style="46" customWidth="1"/>
    <col min="520" max="520" width="10" style="46" customWidth="1"/>
    <col min="521" max="521" width="7.28515625" style="46" bestFit="1" customWidth="1"/>
    <col min="522" max="524" width="7" style="46" customWidth="1"/>
    <col min="525" max="525" width="7.85546875" style="46" customWidth="1"/>
    <col min="526" max="528" width="7" style="46" customWidth="1"/>
    <col min="529" max="529" width="9" style="46" customWidth="1"/>
    <col min="530" max="530" width="7" style="46" customWidth="1"/>
    <col min="531" max="531" width="8.7109375" style="46" customWidth="1"/>
    <col min="532" max="532" width="15.28515625" style="46" customWidth="1"/>
    <col min="533" max="533" width="17.140625" style="46" customWidth="1"/>
    <col min="534" max="534" width="9.5703125" style="46" bestFit="1" customWidth="1"/>
    <col min="535" max="535" width="10.7109375" style="46" bestFit="1" customWidth="1"/>
    <col min="536" max="769" width="9.140625" style="46"/>
    <col min="770" max="770" width="77.85546875" style="46" customWidth="1"/>
    <col min="771" max="771" width="10.5703125" style="46" customWidth="1"/>
    <col min="772" max="772" width="19.28515625" style="46" customWidth="1"/>
    <col min="773" max="773" width="16.28515625" style="46" customWidth="1"/>
    <col min="774" max="774" width="15.140625" style="46" customWidth="1"/>
    <col min="775" max="775" width="11.140625" style="46" customWidth="1"/>
    <col min="776" max="776" width="10" style="46" customWidth="1"/>
    <col min="777" max="777" width="7.28515625" style="46" bestFit="1" customWidth="1"/>
    <col min="778" max="780" width="7" style="46" customWidth="1"/>
    <col min="781" max="781" width="7.85546875" style="46" customWidth="1"/>
    <col min="782" max="784" width="7" style="46" customWidth="1"/>
    <col min="785" max="785" width="9" style="46" customWidth="1"/>
    <col min="786" max="786" width="7" style="46" customWidth="1"/>
    <col min="787" max="787" width="8.7109375" style="46" customWidth="1"/>
    <col min="788" max="788" width="15.28515625" style="46" customWidth="1"/>
    <col min="789" max="789" width="17.140625" style="46" customWidth="1"/>
    <col min="790" max="790" width="9.5703125" style="46" bestFit="1" customWidth="1"/>
    <col min="791" max="791" width="10.7109375" style="46" bestFit="1" customWidth="1"/>
    <col min="792" max="1025" width="9.140625" style="46"/>
    <col min="1026" max="1026" width="77.85546875" style="46" customWidth="1"/>
    <col min="1027" max="1027" width="10.5703125" style="46" customWidth="1"/>
    <col min="1028" max="1028" width="19.28515625" style="46" customWidth="1"/>
    <col min="1029" max="1029" width="16.28515625" style="46" customWidth="1"/>
    <col min="1030" max="1030" width="15.140625" style="46" customWidth="1"/>
    <col min="1031" max="1031" width="11.140625" style="46" customWidth="1"/>
    <col min="1032" max="1032" width="10" style="46" customWidth="1"/>
    <col min="1033" max="1033" width="7.28515625" style="46" bestFit="1" customWidth="1"/>
    <col min="1034" max="1036" width="7" style="46" customWidth="1"/>
    <col min="1037" max="1037" width="7.85546875" style="46" customWidth="1"/>
    <col min="1038" max="1040" width="7" style="46" customWidth="1"/>
    <col min="1041" max="1041" width="9" style="46" customWidth="1"/>
    <col min="1042" max="1042" width="7" style="46" customWidth="1"/>
    <col min="1043" max="1043" width="8.7109375" style="46" customWidth="1"/>
    <col min="1044" max="1044" width="15.28515625" style="46" customWidth="1"/>
    <col min="1045" max="1045" width="17.140625" style="46" customWidth="1"/>
    <col min="1046" max="1046" width="9.5703125" style="46" bestFit="1" customWidth="1"/>
    <col min="1047" max="1047" width="10.7109375" style="46" bestFit="1" customWidth="1"/>
    <col min="1048" max="1281" width="9.140625" style="46"/>
    <col min="1282" max="1282" width="77.85546875" style="46" customWidth="1"/>
    <col min="1283" max="1283" width="10.5703125" style="46" customWidth="1"/>
    <col min="1284" max="1284" width="19.28515625" style="46" customWidth="1"/>
    <col min="1285" max="1285" width="16.28515625" style="46" customWidth="1"/>
    <col min="1286" max="1286" width="15.140625" style="46" customWidth="1"/>
    <col min="1287" max="1287" width="11.140625" style="46" customWidth="1"/>
    <col min="1288" max="1288" width="10" style="46" customWidth="1"/>
    <col min="1289" max="1289" width="7.28515625" style="46" bestFit="1" customWidth="1"/>
    <col min="1290" max="1292" width="7" style="46" customWidth="1"/>
    <col min="1293" max="1293" width="7.85546875" style="46" customWidth="1"/>
    <col min="1294" max="1296" width="7" style="46" customWidth="1"/>
    <col min="1297" max="1297" width="9" style="46" customWidth="1"/>
    <col min="1298" max="1298" width="7" style="46" customWidth="1"/>
    <col min="1299" max="1299" width="8.7109375" style="46" customWidth="1"/>
    <col min="1300" max="1300" width="15.28515625" style="46" customWidth="1"/>
    <col min="1301" max="1301" width="17.140625" style="46" customWidth="1"/>
    <col min="1302" max="1302" width="9.5703125" style="46" bestFit="1" customWidth="1"/>
    <col min="1303" max="1303" width="10.7109375" style="46" bestFit="1" customWidth="1"/>
    <col min="1304" max="1537" width="9.140625" style="46"/>
    <col min="1538" max="1538" width="77.85546875" style="46" customWidth="1"/>
    <col min="1539" max="1539" width="10.5703125" style="46" customWidth="1"/>
    <col min="1540" max="1540" width="19.28515625" style="46" customWidth="1"/>
    <col min="1541" max="1541" width="16.28515625" style="46" customWidth="1"/>
    <col min="1542" max="1542" width="15.140625" style="46" customWidth="1"/>
    <col min="1543" max="1543" width="11.140625" style="46" customWidth="1"/>
    <col min="1544" max="1544" width="10" style="46" customWidth="1"/>
    <col min="1545" max="1545" width="7.28515625" style="46" bestFit="1" customWidth="1"/>
    <col min="1546" max="1548" width="7" style="46" customWidth="1"/>
    <col min="1549" max="1549" width="7.85546875" style="46" customWidth="1"/>
    <col min="1550" max="1552" width="7" style="46" customWidth="1"/>
    <col min="1553" max="1553" width="9" style="46" customWidth="1"/>
    <col min="1554" max="1554" width="7" style="46" customWidth="1"/>
    <col min="1555" max="1555" width="8.7109375" style="46" customWidth="1"/>
    <col min="1556" max="1556" width="15.28515625" style="46" customWidth="1"/>
    <col min="1557" max="1557" width="17.140625" style="46" customWidth="1"/>
    <col min="1558" max="1558" width="9.5703125" style="46" bestFit="1" customWidth="1"/>
    <col min="1559" max="1559" width="10.7109375" style="46" bestFit="1" customWidth="1"/>
    <col min="1560" max="1793" width="9.140625" style="46"/>
    <col min="1794" max="1794" width="77.85546875" style="46" customWidth="1"/>
    <col min="1795" max="1795" width="10.5703125" style="46" customWidth="1"/>
    <col min="1796" max="1796" width="19.28515625" style="46" customWidth="1"/>
    <col min="1797" max="1797" width="16.28515625" style="46" customWidth="1"/>
    <col min="1798" max="1798" width="15.140625" style="46" customWidth="1"/>
    <col min="1799" max="1799" width="11.140625" style="46" customWidth="1"/>
    <col min="1800" max="1800" width="10" style="46" customWidth="1"/>
    <col min="1801" max="1801" width="7.28515625" style="46" bestFit="1" customWidth="1"/>
    <col min="1802" max="1804" width="7" style="46" customWidth="1"/>
    <col min="1805" max="1805" width="7.85546875" style="46" customWidth="1"/>
    <col min="1806" max="1808" width="7" style="46" customWidth="1"/>
    <col min="1809" max="1809" width="9" style="46" customWidth="1"/>
    <col min="1810" max="1810" width="7" style="46" customWidth="1"/>
    <col min="1811" max="1811" width="8.7109375" style="46" customWidth="1"/>
    <col min="1812" max="1812" width="15.28515625" style="46" customWidth="1"/>
    <col min="1813" max="1813" width="17.140625" style="46" customWidth="1"/>
    <col min="1814" max="1814" width="9.5703125" style="46" bestFit="1" customWidth="1"/>
    <col min="1815" max="1815" width="10.7109375" style="46" bestFit="1" customWidth="1"/>
    <col min="1816" max="2049" width="9.140625" style="46"/>
    <col min="2050" max="2050" width="77.85546875" style="46" customWidth="1"/>
    <col min="2051" max="2051" width="10.5703125" style="46" customWidth="1"/>
    <col min="2052" max="2052" width="19.28515625" style="46" customWidth="1"/>
    <col min="2053" max="2053" width="16.28515625" style="46" customWidth="1"/>
    <col min="2054" max="2054" width="15.140625" style="46" customWidth="1"/>
    <col min="2055" max="2055" width="11.140625" style="46" customWidth="1"/>
    <col min="2056" max="2056" width="10" style="46" customWidth="1"/>
    <col min="2057" max="2057" width="7.28515625" style="46" bestFit="1" customWidth="1"/>
    <col min="2058" max="2060" width="7" style="46" customWidth="1"/>
    <col min="2061" max="2061" width="7.85546875" style="46" customWidth="1"/>
    <col min="2062" max="2064" width="7" style="46" customWidth="1"/>
    <col min="2065" max="2065" width="9" style="46" customWidth="1"/>
    <col min="2066" max="2066" width="7" style="46" customWidth="1"/>
    <col min="2067" max="2067" width="8.7109375" style="46" customWidth="1"/>
    <col min="2068" max="2068" width="15.28515625" style="46" customWidth="1"/>
    <col min="2069" max="2069" width="17.140625" style="46" customWidth="1"/>
    <col min="2070" max="2070" width="9.5703125" style="46" bestFit="1" customWidth="1"/>
    <col min="2071" max="2071" width="10.7109375" style="46" bestFit="1" customWidth="1"/>
    <col min="2072" max="2305" width="9.140625" style="46"/>
    <col min="2306" max="2306" width="77.85546875" style="46" customWidth="1"/>
    <col min="2307" max="2307" width="10.5703125" style="46" customWidth="1"/>
    <col min="2308" max="2308" width="19.28515625" style="46" customWidth="1"/>
    <col min="2309" max="2309" width="16.28515625" style="46" customWidth="1"/>
    <col min="2310" max="2310" width="15.140625" style="46" customWidth="1"/>
    <col min="2311" max="2311" width="11.140625" style="46" customWidth="1"/>
    <col min="2312" max="2312" width="10" style="46" customWidth="1"/>
    <col min="2313" max="2313" width="7.28515625" style="46" bestFit="1" customWidth="1"/>
    <col min="2314" max="2316" width="7" style="46" customWidth="1"/>
    <col min="2317" max="2317" width="7.85546875" style="46" customWidth="1"/>
    <col min="2318" max="2320" width="7" style="46" customWidth="1"/>
    <col min="2321" max="2321" width="9" style="46" customWidth="1"/>
    <col min="2322" max="2322" width="7" style="46" customWidth="1"/>
    <col min="2323" max="2323" width="8.7109375" style="46" customWidth="1"/>
    <col min="2324" max="2324" width="15.28515625" style="46" customWidth="1"/>
    <col min="2325" max="2325" width="17.140625" style="46" customWidth="1"/>
    <col min="2326" max="2326" width="9.5703125" style="46" bestFit="1" customWidth="1"/>
    <col min="2327" max="2327" width="10.7109375" style="46" bestFit="1" customWidth="1"/>
    <col min="2328" max="2561" width="9.140625" style="46"/>
    <col min="2562" max="2562" width="77.85546875" style="46" customWidth="1"/>
    <col min="2563" max="2563" width="10.5703125" style="46" customWidth="1"/>
    <col min="2564" max="2564" width="19.28515625" style="46" customWidth="1"/>
    <col min="2565" max="2565" width="16.28515625" style="46" customWidth="1"/>
    <col min="2566" max="2566" width="15.140625" style="46" customWidth="1"/>
    <col min="2567" max="2567" width="11.140625" style="46" customWidth="1"/>
    <col min="2568" max="2568" width="10" style="46" customWidth="1"/>
    <col min="2569" max="2569" width="7.28515625" style="46" bestFit="1" customWidth="1"/>
    <col min="2570" max="2572" width="7" style="46" customWidth="1"/>
    <col min="2573" max="2573" width="7.85546875" style="46" customWidth="1"/>
    <col min="2574" max="2576" width="7" style="46" customWidth="1"/>
    <col min="2577" max="2577" width="9" style="46" customWidth="1"/>
    <col min="2578" max="2578" width="7" style="46" customWidth="1"/>
    <col min="2579" max="2579" width="8.7109375" style="46" customWidth="1"/>
    <col min="2580" max="2580" width="15.28515625" style="46" customWidth="1"/>
    <col min="2581" max="2581" width="17.140625" style="46" customWidth="1"/>
    <col min="2582" max="2582" width="9.5703125" style="46" bestFit="1" customWidth="1"/>
    <col min="2583" max="2583" width="10.7109375" style="46" bestFit="1" customWidth="1"/>
    <col min="2584" max="2817" width="9.140625" style="46"/>
    <col min="2818" max="2818" width="77.85546875" style="46" customWidth="1"/>
    <col min="2819" max="2819" width="10.5703125" style="46" customWidth="1"/>
    <col min="2820" max="2820" width="19.28515625" style="46" customWidth="1"/>
    <col min="2821" max="2821" width="16.28515625" style="46" customWidth="1"/>
    <col min="2822" max="2822" width="15.140625" style="46" customWidth="1"/>
    <col min="2823" max="2823" width="11.140625" style="46" customWidth="1"/>
    <col min="2824" max="2824" width="10" style="46" customWidth="1"/>
    <col min="2825" max="2825" width="7.28515625" style="46" bestFit="1" customWidth="1"/>
    <col min="2826" max="2828" width="7" style="46" customWidth="1"/>
    <col min="2829" max="2829" width="7.85546875" style="46" customWidth="1"/>
    <col min="2830" max="2832" width="7" style="46" customWidth="1"/>
    <col min="2833" max="2833" width="9" style="46" customWidth="1"/>
    <col min="2834" max="2834" width="7" style="46" customWidth="1"/>
    <col min="2835" max="2835" width="8.7109375" style="46" customWidth="1"/>
    <col min="2836" max="2836" width="15.28515625" style="46" customWidth="1"/>
    <col min="2837" max="2837" width="17.140625" style="46" customWidth="1"/>
    <col min="2838" max="2838" width="9.5703125" style="46" bestFit="1" customWidth="1"/>
    <col min="2839" max="2839" width="10.7109375" style="46" bestFit="1" customWidth="1"/>
    <col min="2840" max="3073" width="9.140625" style="46"/>
    <col min="3074" max="3074" width="77.85546875" style="46" customWidth="1"/>
    <col min="3075" max="3075" width="10.5703125" style="46" customWidth="1"/>
    <col min="3076" max="3076" width="19.28515625" style="46" customWidth="1"/>
    <col min="3077" max="3077" width="16.28515625" style="46" customWidth="1"/>
    <col min="3078" max="3078" width="15.140625" style="46" customWidth="1"/>
    <col min="3079" max="3079" width="11.140625" style="46" customWidth="1"/>
    <col min="3080" max="3080" width="10" style="46" customWidth="1"/>
    <col min="3081" max="3081" width="7.28515625" style="46" bestFit="1" customWidth="1"/>
    <col min="3082" max="3084" width="7" style="46" customWidth="1"/>
    <col min="3085" max="3085" width="7.85546875" style="46" customWidth="1"/>
    <col min="3086" max="3088" width="7" style="46" customWidth="1"/>
    <col min="3089" max="3089" width="9" style="46" customWidth="1"/>
    <col min="3090" max="3090" width="7" style="46" customWidth="1"/>
    <col min="3091" max="3091" width="8.7109375" style="46" customWidth="1"/>
    <col min="3092" max="3092" width="15.28515625" style="46" customWidth="1"/>
    <col min="3093" max="3093" width="17.140625" style="46" customWidth="1"/>
    <col min="3094" max="3094" width="9.5703125" style="46" bestFit="1" customWidth="1"/>
    <col min="3095" max="3095" width="10.7109375" style="46" bestFit="1" customWidth="1"/>
    <col min="3096" max="3329" width="9.140625" style="46"/>
    <col min="3330" max="3330" width="77.85546875" style="46" customWidth="1"/>
    <col min="3331" max="3331" width="10.5703125" style="46" customWidth="1"/>
    <col min="3332" max="3332" width="19.28515625" style="46" customWidth="1"/>
    <col min="3333" max="3333" width="16.28515625" style="46" customWidth="1"/>
    <col min="3334" max="3334" width="15.140625" style="46" customWidth="1"/>
    <col min="3335" max="3335" width="11.140625" style="46" customWidth="1"/>
    <col min="3336" max="3336" width="10" style="46" customWidth="1"/>
    <col min="3337" max="3337" width="7.28515625" style="46" bestFit="1" customWidth="1"/>
    <col min="3338" max="3340" width="7" style="46" customWidth="1"/>
    <col min="3341" max="3341" width="7.85546875" style="46" customWidth="1"/>
    <col min="3342" max="3344" width="7" style="46" customWidth="1"/>
    <col min="3345" max="3345" width="9" style="46" customWidth="1"/>
    <col min="3346" max="3346" width="7" style="46" customWidth="1"/>
    <col min="3347" max="3347" width="8.7109375" style="46" customWidth="1"/>
    <col min="3348" max="3348" width="15.28515625" style="46" customWidth="1"/>
    <col min="3349" max="3349" width="17.140625" style="46" customWidth="1"/>
    <col min="3350" max="3350" width="9.5703125" style="46" bestFit="1" customWidth="1"/>
    <col min="3351" max="3351" width="10.7109375" style="46" bestFit="1" customWidth="1"/>
    <col min="3352" max="3585" width="9.140625" style="46"/>
    <col min="3586" max="3586" width="77.85546875" style="46" customWidth="1"/>
    <col min="3587" max="3587" width="10.5703125" style="46" customWidth="1"/>
    <col min="3588" max="3588" width="19.28515625" style="46" customWidth="1"/>
    <col min="3589" max="3589" width="16.28515625" style="46" customWidth="1"/>
    <col min="3590" max="3590" width="15.140625" style="46" customWidth="1"/>
    <col min="3591" max="3591" width="11.140625" style="46" customWidth="1"/>
    <col min="3592" max="3592" width="10" style="46" customWidth="1"/>
    <col min="3593" max="3593" width="7.28515625" style="46" bestFit="1" customWidth="1"/>
    <col min="3594" max="3596" width="7" style="46" customWidth="1"/>
    <col min="3597" max="3597" width="7.85546875" style="46" customWidth="1"/>
    <col min="3598" max="3600" width="7" style="46" customWidth="1"/>
    <col min="3601" max="3601" width="9" style="46" customWidth="1"/>
    <col min="3602" max="3602" width="7" style="46" customWidth="1"/>
    <col min="3603" max="3603" width="8.7109375" style="46" customWidth="1"/>
    <col min="3604" max="3604" width="15.28515625" style="46" customWidth="1"/>
    <col min="3605" max="3605" width="17.140625" style="46" customWidth="1"/>
    <col min="3606" max="3606" width="9.5703125" style="46" bestFit="1" customWidth="1"/>
    <col min="3607" max="3607" width="10.7109375" style="46" bestFit="1" customWidth="1"/>
    <col min="3608" max="3841" width="9.140625" style="46"/>
    <col min="3842" max="3842" width="77.85546875" style="46" customWidth="1"/>
    <col min="3843" max="3843" width="10.5703125" style="46" customWidth="1"/>
    <col min="3844" max="3844" width="19.28515625" style="46" customWidth="1"/>
    <col min="3845" max="3845" width="16.28515625" style="46" customWidth="1"/>
    <col min="3846" max="3846" width="15.140625" style="46" customWidth="1"/>
    <col min="3847" max="3847" width="11.140625" style="46" customWidth="1"/>
    <col min="3848" max="3848" width="10" style="46" customWidth="1"/>
    <col min="3849" max="3849" width="7.28515625" style="46" bestFit="1" customWidth="1"/>
    <col min="3850" max="3852" width="7" style="46" customWidth="1"/>
    <col min="3853" max="3853" width="7.85546875" style="46" customWidth="1"/>
    <col min="3854" max="3856" width="7" style="46" customWidth="1"/>
    <col min="3857" max="3857" width="9" style="46" customWidth="1"/>
    <col min="3858" max="3858" width="7" style="46" customWidth="1"/>
    <col min="3859" max="3859" width="8.7109375" style="46" customWidth="1"/>
    <col min="3860" max="3860" width="15.28515625" style="46" customWidth="1"/>
    <col min="3861" max="3861" width="17.140625" style="46" customWidth="1"/>
    <col min="3862" max="3862" width="9.5703125" style="46" bestFit="1" customWidth="1"/>
    <col min="3863" max="3863" width="10.7109375" style="46" bestFit="1" customWidth="1"/>
    <col min="3864" max="4097" width="9.140625" style="46"/>
    <col min="4098" max="4098" width="77.85546875" style="46" customWidth="1"/>
    <col min="4099" max="4099" width="10.5703125" style="46" customWidth="1"/>
    <col min="4100" max="4100" width="19.28515625" style="46" customWidth="1"/>
    <col min="4101" max="4101" width="16.28515625" style="46" customWidth="1"/>
    <col min="4102" max="4102" width="15.140625" style="46" customWidth="1"/>
    <col min="4103" max="4103" width="11.140625" style="46" customWidth="1"/>
    <col min="4104" max="4104" width="10" style="46" customWidth="1"/>
    <col min="4105" max="4105" width="7.28515625" style="46" bestFit="1" customWidth="1"/>
    <col min="4106" max="4108" width="7" style="46" customWidth="1"/>
    <col min="4109" max="4109" width="7.85546875" style="46" customWidth="1"/>
    <col min="4110" max="4112" width="7" style="46" customWidth="1"/>
    <col min="4113" max="4113" width="9" style="46" customWidth="1"/>
    <col min="4114" max="4114" width="7" style="46" customWidth="1"/>
    <col min="4115" max="4115" width="8.7109375" style="46" customWidth="1"/>
    <col min="4116" max="4116" width="15.28515625" style="46" customWidth="1"/>
    <col min="4117" max="4117" width="17.140625" style="46" customWidth="1"/>
    <col min="4118" max="4118" width="9.5703125" style="46" bestFit="1" customWidth="1"/>
    <col min="4119" max="4119" width="10.7109375" style="46" bestFit="1" customWidth="1"/>
    <col min="4120" max="4353" width="9.140625" style="46"/>
    <col min="4354" max="4354" width="77.85546875" style="46" customWidth="1"/>
    <col min="4355" max="4355" width="10.5703125" style="46" customWidth="1"/>
    <col min="4356" max="4356" width="19.28515625" style="46" customWidth="1"/>
    <col min="4357" max="4357" width="16.28515625" style="46" customWidth="1"/>
    <col min="4358" max="4358" width="15.140625" style="46" customWidth="1"/>
    <col min="4359" max="4359" width="11.140625" style="46" customWidth="1"/>
    <col min="4360" max="4360" width="10" style="46" customWidth="1"/>
    <col min="4361" max="4361" width="7.28515625" style="46" bestFit="1" customWidth="1"/>
    <col min="4362" max="4364" width="7" style="46" customWidth="1"/>
    <col min="4365" max="4365" width="7.85546875" style="46" customWidth="1"/>
    <col min="4366" max="4368" width="7" style="46" customWidth="1"/>
    <col min="4369" max="4369" width="9" style="46" customWidth="1"/>
    <col min="4370" max="4370" width="7" style="46" customWidth="1"/>
    <col min="4371" max="4371" width="8.7109375" style="46" customWidth="1"/>
    <col min="4372" max="4372" width="15.28515625" style="46" customWidth="1"/>
    <col min="4373" max="4373" width="17.140625" style="46" customWidth="1"/>
    <col min="4374" max="4374" width="9.5703125" style="46" bestFit="1" customWidth="1"/>
    <col min="4375" max="4375" width="10.7109375" style="46" bestFit="1" customWidth="1"/>
    <col min="4376" max="4609" width="9.140625" style="46"/>
    <col min="4610" max="4610" width="77.85546875" style="46" customWidth="1"/>
    <col min="4611" max="4611" width="10.5703125" style="46" customWidth="1"/>
    <col min="4612" max="4612" width="19.28515625" style="46" customWidth="1"/>
    <col min="4613" max="4613" width="16.28515625" style="46" customWidth="1"/>
    <col min="4614" max="4614" width="15.140625" style="46" customWidth="1"/>
    <col min="4615" max="4615" width="11.140625" style="46" customWidth="1"/>
    <col min="4616" max="4616" width="10" style="46" customWidth="1"/>
    <col min="4617" max="4617" width="7.28515625" style="46" bestFit="1" customWidth="1"/>
    <col min="4618" max="4620" width="7" style="46" customWidth="1"/>
    <col min="4621" max="4621" width="7.85546875" style="46" customWidth="1"/>
    <col min="4622" max="4624" width="7" style="46" customWidth="1"/>
    <col min="4625" max="4625" width="9" style="46" customWidth="1"/>
    <col min="4626" max="4626" width="7" style="46" customWidth="1"/>
    <col min="4627" max="4627" width="8.7109375" style="46" customWidth="1"/>
    <col min="4628" max="4628" width="15.28515625" style="46" customWidth="1"/>
    <col min="4629" max="4629" width="17.140625" style="46" customWidth="1"/>
    <col min="4630" max="4630" width="9.5703125" style="46" bestFit="1" customWidth="1"/>
    <col min="4631" max="4631" width="10.7109375" style="46" bestFit="1" customWidth="1"/>
    <col min="4632" max="4865" width="9.140625" style="46"/>
    <col min="4866" max="4866" width="77.85546875" style="46" customWidth="1"/>
    <col min="4867" max="4867" width="10.5703125" style="46" customWidth="1"/>
    <col min="4868" max="4868" width="19.28515625" style="46" customWidth="1"/>
    <col min="4869" max="4869" width="16.28515625" style="46" customWidth="1"/>
    <col min="4870" max="4870" width="15.140625" style="46" customWidth="1"/>
    <col min="4871" max="4871" width="11.140625" style="46" customWidth="1"/>
    <col min="4872" max="4872" width="10" style="46" customWidth="1"/>
    <col min="4873" max="4873" width="7.28515625" style="46" bestFit="1" customWidth="1"/>
    <col min="4874" max="4876" width="7" style="46" customWidth="1"/>
    <col min="4877" max="4877" width="7.85546875" style="46" customWidth="1"/>
    <col min="4878" max="4880" width="7" style="46" customWidth="1"/>
    <col min="4881" max="4881" width="9" style="46" customWidth="1"/>
    <col min="4882" max="4882" width="7" style="46" customWidth="1"/>
    <col min="4883" max="4883" width="8.7109375" style="46" customWidth="1"/>
    <col min="4884" max="4884" width="15.28515625" style="46" customWidth="1"/>
    <col min="4885" max="4885" width="17.140625" style="46" customWidth="1"/>
    <col min="4886" max="4886" width="9.5703125" style="46" bestFit="1" customWidth="1"/>
    <col min="4887" max="4887" width="10.7109375" style="46" bestFit="1" customWidth="1"/>
    <col min="4888" max="5121" width="9.140625" style="46"/>
    <col min="5122" max="5122" width="77.85546875" style="46" customWidth="1"/>
    <col min="5123" max="5123" width="10.5703125" style="46" customWidth="1"/>
    <col min="5124" max="5124" width="19.28515625" style="46" customWidth="1"/>
    <col min="5125" max="5125" width="16.28515625" style="46" customWidth="1"/>
    <col min="5126" max="5126" width="15.140625" style="46" customWidth="1"/>
    <col min="5127" max="5127" width="11.140625" style="46" customWidth="1"/>
    <col min="5128" max="5128" width="10" style="46" customWidth="1"/>
    <col min="5129" max="5129" width="7.28515625" style="46" bestFit="1" customWidth="1"/>
    <col min="5130" max="5132" width="7" style="46" customWidth="1"/>
    <col min="5133" max="5133" width="7.85546875" style="46" customWidth="1"/>
    <col min="5134" max="5136" width="7" style="46" customWidth="1"/>
    <col min="5137" max="5137" width="9" style="46" customWidth="1"/>
    <col min="5138" max="5138" width="7" style="46" customWidth="1"/>
    <col min="5139" max="5139" width="8.7109375" style="46" customWidth="1"/>
    <col min="5140" max="5140" width="15.28515625" style="46" customWidth="1"/>
    <col min="5141" max="5141" width="17.140625" style="46" customWidth="1"/>
    <col min="5142" max="5142" width="9.5703125" style="46" bestFit="1" customWidth="1"/>
    <col min="5143" max="5143" width="10.7109375" style="46" bestFit="1" customWidth="1"/>
    <col min="5144" max="5377" width="9.140625" style="46"/>
    <col min="5378" max="5378" width="77.85546875" style="46" customWidth="1"/>
    <col min="5379" max="5379" width="10.5703125" style="46" customWidth="1"/>
    <col min="5380" max="5380" width="19.28515625" style="46" customWidth="1"/>
    <col min="5381" max="5381" width="16.28515625" style="46" customWidth="1"/>
    <col min="5382" max="5382" width="15.140625" style="46" customWidth="1"/>
    <col min="5383" max="5383" width="11.140625" style="46" customWidth="1"/>
    <col min="5384" max="5384" width="10" style="46" customWidth="1"/>
    <col min="5385" max="5385" width="7.28515625" style="46" bestFit="1" customWidth="1"/>
    <col min="5386" max="5388" width="7" style="46" customWidth="1"/>
    <col min="5389" max="5389" width="7.85546875" style="46" customWidth="1"/>
    <col min="5390" max="5392" width="7" style="46" customWidth="1"/>
    <col min="5393" max="5393" width="9" style="46" customWidth="1"/>
    <col min="5394" max="5394" width="7" style="46" customWidth="1"/>
    <col min="5395" max="5395" width="8.7109375" style="46" customWidth="1"/>
    <col min="5396" max="5396" width="15.28515625" style="46" customWidth="1"/>
    <col min="5397" max="5397" width="17.140625" style="46" customWidth="1"/>
    <col min="5398" max="5398" width="9.5703125" style="46" bestFit="1" customWidth="1"/>
    <col min="5399" max="5399" width="10.7109375" style="46" bestFit="1" customWidth="1"/>
    <col min="5400" max="5633" width="9.140625" style="46"/>
    <col min="5634" max="5634" width="77.85546875" style="46" customWidth="1"/>
    <col min="5635" max="5635" width="10.5703125" style="46" customWidth="1"/>
    <col min="5636" max="5636" width="19.28515625" style="46" customWidth="1"/>
    <col min="5637" max="5637" width="16.28515625" style="46" customWidth="1"/>
    <col min="5638" max="5638" width="15.140625" style="46" customWidth="1"/>
    <col min="5639" max="5639" width="11.140625" style="46" customWidth="1"/>
    <col min="5640" max="5640" width="10" style="46" customWidth="1"/>
    <col min="5641" max="5641" width="7.28515625" style="46" bestFit="1" customWidth="1"/>
    <col min="5642" max="5644" width="7" style="46" customWidth="1"/>
    <col min="5645" max="5645" width="7.85546875" style="46" customWidth="1"/>
    <col min="5646" max="5648" width="7" style="46" customWidth="1"/>
    <col min="5649" max="5649" width="9" style="46" customWidth="1"/>
    <col min="5650" max="5650" width="7" style="46" customWidth="1"/>
    <col min="5651" max="5651" width="8.7109375" style="46" customWidth="1"/>
    <col min="5652" max="5652" width="15.28515625" style="46" customWidth="1"/>
    <col min="5653" max="5653" width="17.140625" style="46" customWidth="1"/>
    <col min="5654" max="5654" width="9.5703125" style="46" bestFit="1" customWidth="1"/>
    <col min="5655" max="5655" width="10.7109375" style="46" bestFit="1" customWidth="1"/>
    <col min="5656" max="5889" width="9.140625" style="46"/>
    <col min="5890" max="5890" width="77.85546875" style="46" customWidth="1"/>
    <col min="5891" max="5891" width="10.5703125" style="46" customWidth="1"/>
    <col min="5892" max="5892" width="19.28515625" style="46" customWidth="1"/>
    <col min="5893" max="5893" width="16.28515625" style="46" customWidth="1"/>
    <col min="5894" max="5894" width="15.140625" style="46" customWidth="1"/>
    <col min="5895" max="5895" width="11.140625" style="46" customWidth="1"/>
    <col min="5896" max="5896" width="10" style="46" customWidth="1"/>
    <col min="5897" max="5897" width="7.28515625" style="46" bestFit="1" customWidth="1"/>
    <col min="5898" max="5900" width="7" style="46" customWidth="1"/>
    <col min="5901" max="5901" width="7.85546875" style="46" customWidth="1"/>
    <col min="5902" max="5904" width="7" style="46" customWidth="1"/>
    <col min="5905" max="5905" width="9" style="46" customWidth="1"/>
    <col min="5906" max="5906" width="7" style="46" customWidth="1"/>
    <col min="5907" max="5907" width="8.7109375" style="46" customWidth="1"/>
    <col min="5908" max="5908" width="15.28515625" style="46" customWidth="1"/>
    <col min="5909" max="5909" width="17.140625" style="46" customWidth="1"/>
    <col min="5910" max="5910" width="9.5703125" style="46" bestFit="1" customWidth="1"/>
    <col min="5911" max="5911" width="10.7109375" style="46" bestFit="1" customWidth="1"/>
    <col min="5912" max="6145" width="9.140625" style="46"/>
    <col min="6146" max="6146" width="77.85546875" style="46" customWidth="1"/>
    <col min="6147" max="6147" width="10.5703125" style="46" customWidth="1"/>
    <col min="6148" max="6148" width="19.28515625" style="46" customWidth="1"/>
    <col min="6149" max="6149" width="16.28515625" style="46" customWidth="1"/>
    <col min="6150" max="6150" width="15.140625" style="46" customWidth="1"/>
    <col min="6151" max="6151" width="11.140625" style="46" customWidth="1"/>
    <col min="6152" max="6152" width="10" style="46" customWidth="1"/>
    <col min="6153" max="6153" width="7.28515625" style="46" bestFit="1" customWidth="1"/>
    <col min="6154" max="6156" width="7" style="46" customWidth="1"/>
    <col min="6157" max="6157" width="7.85546875" style="46" customWidth="1"/>
    <col min="6158" max="6160" width="7" style="46" customWidth="1"/>
    <col min="6161" max="6161" width="9" style="46" customWidth="1"/>
    <col min="6162" max="6162" width="7" style="46" customWidth="1"/>
    <col min="6163" max="6163" width="8.7109375" style="46" customWidth="1"/>
    <col min="6164" max="6164" width="15.28515625" style="46" customWidth="1"/>
    <col min="6165" max="6165" width="17.140625" style="46" customWidth="1"/>
    <col min="6166" max="6166" width="9.5703125" style="46" bestFit="1" customWidth="1"/>
    <col min="6167" max="6167" width="10.7109375" style="46" bestFit="1" customWidth="1"/>
    <col min="6168" max="6401" width="9.140625" style="46"/>
    <col min="6402" max="6402" width="77.85546875" style="46" customWidth="1"/>
    <col min="6403" max="6403" width="10.5703125" style="46" customWidth="1"/>
    <col min="6404" max="6404" width="19.28515625" style="46" customWidth="1"/>
    <col min="6405" max="6405" width="16.28515625" style="46" customWidth="1"/>
    <col min="6406" max="6406" width="15.140625" style="46" customWidth="1"/>
    <col min="6407" max="6407" width="11.140625" style="46" customWidth="1"/>
    <col min="6408" max="6408" width="10" style="46" customWidth="1"/>
    <col min="6409" max="6409" width="7.28515625" style="46" bestFit="1" customWidth="1"/>
    <col min="6410" max="6412" width="7" style="46" customWidth="1"/>
    <col min="6413" max="6413" width="7.85546875" style="46" customWidth="1"/>
    <col min="6414" max="6416" width="7" style="46" customWidth="1"/>
    <col min="6417" max="6417" width="9" style="46" customWidth="1"/>
    <col min="6418" max="6418" width="7" style="46" customWidth="1"/>
    <col min="6419" max="6419" width="8.7109375" style="46" customWidth="1"/>
    <col min="6420" max="6420" width="15.28515625" style="46" customWidth="1"/>
    <col min="6421" max="6421" width="17.140625" style="46" customWidth="1"/>
    <col min="6422" max="6422" width="9.5703125" style="46" bestFit="1" customWidth="1"/>
    <col min="6423" max="6423" width="10.7109375" style="46" bestFit="1" customWidth="1"/>
    <col min="6424" max="6657" width="9.140625" style="46"/>
    <col min="6658" max="6658" width="77.85546875" style="46" customWidth="1"/>
    <col min="6659" max="6659" width="10.5703125" style="46" customWidth="1"/>
    <col min="6660" max="6660" width="19.28515625" style="46" customWidth="1"/>
    <col min="6661" max="6661" width="16.28515625" style="46" customWidth="1"/>
    <col min="6662" max="6662" width="15.140625" style="46" customWidth="1"/>
    <col min="6663" max="6663" width="11.140625" style="46" customWidth="1"/>
    <col min="6664" max="6664" width="10" style="46" customWidth="1"/>
    <col min="6665" max="6665" width="7.28515625" style="46" bestFit="1" customWidth="1"/>
    <col min="6666" max="6668" width="7" style="46" customWidth="1"/>
    <col min="6669" max="6669" width="7.85546875" style="46" customWidth="1"/>
    <col min="6670" max="6672" width="7" style="46" customWidth="1"/>
    <col min="6673" max="6673" width="9" style="46" customWidth="1"/>
    <col min="6674" max="6674" width="7" style="46" customWidth="1"/>
    <col min="6675" max="6675" width="8.7109375" style="46" customWidth="1"/>
    <col min="6676" max="6676" width="15.28515625" style="46" customWidth="1"/>
    <col min="6677" max="6677" width="17.140625" style="46" customWidth="1"/>
    <col min="6678" max="6678" width="9.5703125" style="46" bestFit="1" customWidth="1"/>
    <col min="6679" max="6679" width="10.7109375" style="46" bestFit="1" customWidth="1"/>
    <col min="6680" max="6913" width="9.140625" style="46"/>
    <col min="6914" max="6914" width="77.85546875" style="46" customWidth="1"/>
    <col min="6915" max="6915" width="10.5703125" style="46" customWidth="1"/>
    <col min="6916" max="6916" width="19.28515625" style="46" customWidth="1"/>
    <col min="6917" max="6917" width="16.28515625" style="46" customWidth="1"/>
    <col min="6918" max="6918" width="15.140625" style="46" customWidth="1"/>
    <col min="6919" max="6919" width="11.140625" style="46" customWidth="1"/>
    <col min="6920" max="6920" width="10" style="46" customWidth="1"/>
    <col min="6921" max="6921" width="7.28515625" style="46" bestFit="1" customWidth="1"/>
    <col min="6922" max="6924" width="7" style="46" customWidth="1"/>
    <col min="6925" max="6925" width="7.85546875" style="46" customWidth="1"/>
    <col min="6926" max="6928" width="7" style="46" customWidth="1"/>
    <col min="6929" max="6929" width="9" style="46" customWidth="1"/>
    <col min="6930" max="6930" width="7" style="46" customWidth="1"/>
    <col min="6931" max="6931" width="8.7109375" style="46" customWidth="1"/>
    <col min="6932" max="6932" width="15.28515625" style="46" customWidth="1"/>
    <col min="6933" max="6933" width="17.140625" style="46" customWidth="1"/>
    <col min="6934" max="6934" width="9.5703125" style="46" bestFit="1" customWidth="1"/>
    <col min="6935" max="6935" width="10.7109375" style="46" bestFit="1" customWidth="1"/>
    <col min="6936" max="7169" width="9.140625" style="46"/>
    <col min="7170" max="7170" width="77.85546875" style="46" customWidth="1"/>
    <col min="7171" max="7171" width="10.5703125" style="46" customWidth="1"/>
    <col min="7172" max="7172" width="19.28515625" style="46" customWidth="1"/>
    <col min="7173" max="7173" width="16.28515625" style="46" customWidth="1"/>
    <col min="7174" max="7174" width="15.140625" style="46" customWidth="1"/>
    <col min="7175" max="7175" width="11.140625" style="46" customWidth="1"/>
    <col min="7176" max="7176" width="10" style="46" customWidth="1"/>
    <col min="7177" max="7177" width="7.28515625" style="46" bestFit="1" customWidth="1"/>
    <col min="7178" max="7180" width="7" style="46" customWidth="1"/>
    <col min="7181" max="7181" width="7.85546875" style="46" customWidth="1"/>
    <col min="7182" max="7184" width="7" style="46" customWidth="1"/>
    <col min="7185" max="7185" width="9" style="46" customWidth="1"/>
    <col min="7186" max="7186" width="7" style="46" customWidth="1"/>
    <col min="7187" max="7187" width="8.7109375" style="46" customWidth="1"/>
    <col min="7188" max="7188" width="15.28515625" style="46" customWidth="1"/>
    <col min="7189" max="7189" width="17.140625" style="46" customWidth="1"/>
    <col min="7190" max="7190" width="9.5703125" style="46" bestFit="1" customWidth="1"/>
    <col min="7191" max="7191" width="10.7109375" style="46" bestFit="1" customWidth="1"/>
    <col min="7192" max="7425" width="9.140625" style="46"/>
    <col min="7426" max="7426" width="77.85546875" style="46" customWidth="1"/>
    <col min="7427" max="7427" width="10.5703125" style="46" customWidth="1"/>
    <col min="7428" max="7428" width="19.28515625" style="46" customWidth="1"/>
    <col min="7429" max="7429" width="16.28515625" style="46" customWidth="1"/>
    <col min="7430" max="7430" width="15.140625" style="46" customWidth="1"/>
    <col min="7431" max="7431" width="11.140625" style="46" customWidth="1"/>
    <col min="7432" max="7432" width="10" style="46" customWidth="1"/>
    <col min="7433" max="7433" width="7.28515625" style="46" bestFit="1" customWidth="1"/>
    <col min="7434" max="7436" width="7" style="46" customWidth="1"/>
    <col min="7437" max="7437" width="7.85546875" style="46" customWidth="1"/>
    <col min="7438" max="7440" width="7" style="46" customWidth="1"/>
    <col min="7441" max="7441" width="9" style="46" customWidth="1"/>
    <col min="7442" max="7442" width="7" style="46" customWidth="1"/>
    <col min="7443" max="7443" width="8.7109375" style="46" customWidth="1"/>
    <col min="7444" max="7444" width="15.28515625" style="46" customWidth="1"/>
    <col min="7445" max="7445" width="17.140625" style="46" customWidth="1"/>
    <col min="7446" max="7446" width="9.5703125" style="46" bestFit="1" customWidth="1"/>
    <col min="7447" max="7447" width="10.7109375" style="46" bestFit="1" customWidth="1"/>
    <col min="7448" max="7681" width="9.140625" style="46"/>
    <col min="7682" max="7682" width="77.85546875" style="46" customWidth="1"/>
    <col min="7683" max="7683" width="10.5703125" style="46" customWidth="1"/>
    <col min="7684" max="7684" width="19.28515625" style="46" customWidth="1"/>
    <col min="7685" max="7685" width="16.28515625" style="46" customWidth="1"/>
    <col min="7686" max="7686" width="15.140625" style="46" customWidth="1"/>
    <col min="7687" max="7687" width="11.140625" style="46" customWidth="1"/>
    <col min="7688" max="7688" width="10" style="46" customWidth="1"/>
    <col min="7689" max="7689" width="7.28515625" style="46" bestFit="1" customWidth="1"/>
    <col min="7690" max="7692" width="7" style="46" customWidth="1"/>
    <col min="7693" max="7693" width="7.85546875" style="46" customWidth="1"/>
    <col min="7694" max="7696" width="7" style="46" customWidth="1"/>
    <col min="7697" max="7697" width="9" style="46" customWidth="1"/>
    <col min="7698" max="7698" width="7" style="46" customWidth="1"/>
    <col min="7699" max="7699" width="8.7109375" style="46" customWidth="1"/>
    <col min="7700" max="7700" width="15.28515625" style="46" customWidth="1"/>
    <col min="7701" max="7701" width="17.140625" style="46" customWidth="1"/>
    <col min="7702" max="7702" width="9.5703125" style="46" bestFit="1" customWidth="1"/>
    <col min="7703" max="7703" width="10.7109375" style="46" bestFit="1" customWidth="1"/>
    <col min="7704" max="7937" width="9.140625" style="46"/>
    <col min="7938" max="7938" width="77.85546875" style="46" customWidth="1"/>
    <col min="7939" max="7939" width="10.5703125" style="46" customWidth="1"/>
    <col min="7940" max="7940" width="19.28515625" style="46" customWidth="1"/>
    <col min="7941" max="7941" width="16.28515625" style="46" customWidth="1"/>
    <col min="7942" max="7942" width="15.140625" style="46" customWidth="1"/>
    <col min="7943" max="7943" width="11.140625" style="46" customWidth="1"/>
    <col min="7944" max="7944" width="10" style="46" customWidth="1"/>
    <col min="7945" max="7945" width="7.28515625" style="46" bestFit="1" customWidth="1"/>
    <col min="7946" max="7948" width="7" style="46" customWidth="1"/>
    <col min="7949" max="7949" width="7.85546875" style="46" customWidth="1"/>
    <col min="7950" max="7952" width="7" style="46" customWidth="1"/>
    <col min="7953" max="7953" width="9" style="46" customWidth="1"/>
    <col min="7954" max="7954" width="7" style="46" customWidth="1"/>
    <col min="7955" max="7955" width="8.7109375" style="46" customWidth="1"/>
    <col min="7956" max="7956" width="15.28515625" style="46" customWidth="1"/>
    <col min="7957" max="7957" width="17.140625" style="46" customWidth="1"/>
    <col min="7958" max="7958" width="9.5703125" style="46" bestFit="1" customWidth="1"/>
    <col min="7959" max="7959" width="10.7109375" style="46" bestFit="1" customWidth="1"/>
    <col min="7960" max="8193" width="9.140625" style="46"/>
    <col min="8194" max="8194" width="77.85546875" style="46" customWidth="1"/>
    <col min="8195" max="8195" width="10.5703125" style="46" customWidth="1"/>
    <col min="8196" max="8196" width="19.28515625" style="46" customWidth="1"/>
    <col min="8197" max="8197" width="16.28515625" style="46" customWidth="1"/>
    <col min="8198" max="8198" width="15.140625" style="46" customWidth="1"/>
    <col min="8199" max="8199" width="11.140625" style="46" customWidth="1"/>
    <col min="8200" max="8200" width="10" style="46" customWidth="1"/>
    <col min="8201" max="8201" width="7.28515625" style="46" bestFit="1" customWidth="1"/>
    <col min="8202" max="8204" width="7" style="46" customWidth="1"/>
    <col min="8205" max="8205" width="7.85546875" style="46" customWidth="1"/>
    <col min="8206" max="8208" width="7" style="46" customWidth="1"/>
    <col min="8209" max="8209" width="9" style="46" customWidth="1"/>
    <col min="8210" max="8210" width="7" style="46" customWidth="1"/>
    <col min="8211" max="8211" width="8.7109375" style="46" customWidth="1"/>
    <col min="8212" max="8212" width="15.28515625" style="46" customWidth="1"/>
    <col min="8213" max="8213" width="17.140625" style="46" customWidth="1"/>
    <col min="8214" max="8214" width="9.5703125" style="46" bestFit="1" customWidth="1"/>
    <col min="8215" max="8215" width="10.7109375" style="46" bestFit="1" customWidth="1"/>
    <col min="8216" max="8449" width="9.140625" style="46"/>
    <col min="8450" max="8450" width="77.85546875" style="46" customWidth="1"/>
    <col min="8451" max="8451" width="10.5703125" style="46" customWidth="1"/>
    <col min="8452" max="8452" width="19.28515625" style="46" customWidth="1"/>
    <col min="8453" max="8453" width="16.28515625" style="46" customWidth="1"/>
    <col min="8454" max="8454" width="15.140625" style="46" customWidth="1"/>
    <col min="8455" max="8455" width="11.140625" style="46" customWidth="1"/>
    <col min="8456" max="8456" width="10" style="46" customWidth="1"/>
    <col min="8457" max="8457" width="7.28515625" style="46" bestFit="1" customWidth="1"/>
    <col min="8458" max="8460" width="7" style="46" customWidth="1"/>
    <col min="8461" max="8461" width="7.85546875" style="46" customWidth="1"/>
    <col min="8462" max="8464" width="7" style="46" customWidth="1"/>
    <col min="8465" max="8465" width="9" style="46" customWidth="1"/>
    <col min="8466" max="8466" width="7" style="46" customWidth="1"/>
    <col min="8467" max="8467" width="8.7109375" style="46" customWidth="1"/>
    <col min="8468" max="8468" width="15.28515625" style="46" customWidth="1"/>
    <col min="8469" max="8469" width="17.140625" style="46" customWidth="1"/>
    <col min="8470" max="8470" width="9.5703125" style="46" bestFit="1" customWidth="1"/>
    <col min="8471" max="8471" width="10.7109375" style="46" bestFit="1" customWidth="1"/>
    <col min="8472" max="8705" width="9.140625" style="46"/>
    <col min="8706" max="8706" width="77.85546875" style="46" customWidth="1"/>
    <col min="8707" max="8707" width="10.5703125" style="46" customWidth="1"/>
    <col min="8708" max="8708" width="19.28515625" style="46" customWidth="1"/>
    <col min="8709" max="8709" width="16.28515625" style="46" customWidth="1"/>
    <col min="8710" max="8710" width="15.140625" style="46" customWidth="1"/>
    <col min="8711" max="8711" width="11.140625" style="46" customWidth="1"/>
    <col min="8712" max="8712" width="10" style="46" customWidth="1"/>
    <col min="8713" max="8713" width="7.28515625" style="46" bestFit="1" customWidth="1"/>
    <col min="8714" max="8716" width="7" style="46" customWidth="1"/>
    <col min="8717" max="8717" width="7.85546875" style="46" customWidth="1"/>
    <col min="8718" max="8720" width="7" style="46" customWidth="1"/>
    <col min="8721" max="8721" width="9" style="46" customWidth="1"/>
    <col min="8722" max="8722" width="7" style="46" customWidth="1"/>
    <col min="8723" max="8723" width="8.7109375" style="46" customWidth="1"/>
    <col min="8724" max="8724" width="15.28515625" style="46" customWidth="1"/>
    <col min="8725" max="8725" width="17.140625" style="46" customWidth="1"/>
    <col min="8726" max="8726" width="9.5703125" style="46" bestFit="1" customWidth="1"/>
    <col min="8727" max="8727" width="10.7109375" style="46" bestFit="1" customWidth="1"/>
    <col min="8728" max="8961" width="9.140625" style="46"/>
    <col min="8962" max="8962" width="77.85546875" style="46" customWidth="1"/>
    <col min="8963" max="8963" width="10.5703125" style="46" customWidth="1"/>
    <col min="8964" max="8964" width="19.28515625" style="46" customWidth="1"/>
    <col min="8965" max="8965" width="16.28515625" style="46" customWidth="1"/>
    <col min="8966" max="8966" width="15.140625" style="46" customWidth="1"/>
    <col min="8967" max="8967" width="11.140625" style="46" customWidth="1"/>
    <col min="8968" max="8968" width="10" style="46" customWidth="1"/>
    <col min="8969" max="8969" width="7.28515625" style="46" bestFit="1" customWidth="1"/>
    <col min="8970" max="8972" width="7" style="46" customWidth="1"/>
    <col min="8973" max="8973" width="7.85546875" style="46" customWidth="1"/>
    <col min="8974" max="8976" width="7" style="46" customWidth="1"/>
    <col min="8977" max="8977" width="9" style="46" customWidth="1"/>
    <col min="8978" max="8978" width="7" style="46" customWidth="1"/>
    <col min="8979" max="8979" width="8.7109375" style="46" customWidth="1"/>
    <col min="8980" max="8980" width="15.28515625" style="46" customWidth="1"/>
    <col min="8981" max="8981" width="17.140625" style="46" customWidth="1"/>
    <col min="8982" max="8982" width="9.5703125" style="46" bestFit="1" customWidth="1"/>
    <col min="8983" max="8983" width="10.7109375" style="46" bestFit="1" customWidth="1"/>
    <col min="8984" max="9217" width="9.140625" style="46"/>
    <col min="9218" max="9218" width="77.85546875" style="46" customWidth="1"/>
    <col min="9219" max="9219" width="10.5703125" style="46" customWidth="1"/>
    <col min="9220" max="9220" width="19.28515625" style="46" customWidth="1"/>
    <col min="9221" max="9221" width="16.28515625" style="46" customWidth="1"/>
    <col min="9222" max="9222" width="15.140625" style="46" customWidth="1"/>
    <col min="9223" max="9223" width="11.140625" style="46" customWidth="1"/>
    <col min="9224" max="9224" width="10" style="46" customWidth="1"/>
    <col min="9225" max="9225" width="7.28515625" style="46" bestFit="1" customWidth="1"/>
    <col min="9226" max="9228" width="7" style="46" customWidth="1"/>
    <col min="9229" max="9229" width="7.85546875" style="46" customWidth="1"/>
    <col min="9230" max="9232" width="7" style="46" customWidth="1"/>
    <col min="9233" max="9233" width="9" style="46" customWidth="1"/>
    <col min="9234" max="9234" width="7" style="46" customWidth="1"/>
    <col min="9235" max="9235" width="8.7109375" style="46" customWidth="1"/>
    <col min="9236" max="9236" width="15.28515625" style="46" customWidth="1"/>
    <col min="9237" max="9237" width="17.140625" style="46" customWidth="1"/>
    <col min="9238" max="9238" width="9.5703125" style="46" bestFit="1" customWidth="1"/>
    <col min="9239" max="9239" width="10.7109375" style="46" bestFit="1" customWidth="1"/>
    <col min="9240" max="9473" width="9.140625" style="46"/>
    <col min="9474" max="9474" width="77.85546875" style="46" customWidth="1"/>
    <col min="9475" max="9475" width="10.5703125" style="46" customWidth="1"/>
    <col min="9476" max="9476" width="19.28515625" style="46" customWidth="1"/>
    <col min="9477" max="9477" width="16.28515625" style="46" customWidth="1"/>
    <col min="9478" max="9478" width="15.140625" style="46" customWidth="1"/>
    <col min="9479" max="9479" width="11.140625" style="46" customWidth="1"/>
    <col min="9480" max="9480" width="10" style="46" customWidth="1"/>
    <col min="9481" max="9481" width="7.28515625" style="46" bestFit="1" customWidth="1"/>
    <col min="9482" max="9484" width="7" style="46" customWidth="1"/>
    <col min="9485" max="9485" width="7.85546875" style="46" customWidth="1"/>
    <col min="9486" max="9488" width="7" style="46" customWidth="1"/>
    <col min="9489" max="9489" width="9" style="46" customWidth="1"/>
    <col min="9490" max="9490" width="7" style="46" customWidth="1"/>
    <col min="9491" max="9491" width="8.7109375" style="46" customWidth="1"/>
    <col min="9492" max="9492" width="15.28515625" style="46" customWidth="1"/>
    <col min="9493" max="9493" width="17.140625" style="46" customWidth="1"/>
    <col min="9494" max="9494" width="9.5703125" style="46" bestFit="1" customWidth="1"/>
    <col min="9495" max="9495" width="10.7109375" style="46" bestFit="1" customWidth="1"/>
    <col min="9496" max="9729" width="9.140625" style="46"/>
    <col min="9730" max="9730" width="77.85546875" style="46" customWidth="1"/>
    <col min="9731" max="9731" width="10.5703125" style="46" customWidth="1"/>
    <col min="9732" max="9732" width="19.28515625" style="46" customWidth="1"/>
    <col min="9733" max="9733" width="16.28515625" style="46" customWidth="1"/>
    <col min="9734" max="9734" width="15.140625" style="46" customWidth="1"/>
    <col min="9735" max="9735" width="11.140625" style="46" customWidth="1"/>
    <col min="9736" max="9736" width="10" style="46" customWidth="1"/>
    <col min="9737" max="9737" width="7.28515625" style="46" bestFit="1" customWidth="1"/>
    <col min="9738" max="9740" width="7" style="46" customWidth="1"/>
    <col min="9741" max="9741" width="7.85546875" style="46" customWidth="1"/>
    <col min="9742" max="9744" width="7" style="46" customWidth="1"/>
    <col min="9745" max="9745" width="9" style="46" customWidth="1"/>
    <col min="9746" max="9746" width="7" style="46" customWidth="1"/>
    <col min="9747" max="9747" width="8.7109375" style="46" customWidth="1"/>
    <col min="9748" max="9748" width="15.28515625" style="46" customWidth="1"/>
    <col min="9749" max="9749" width="17.140625" style="46" customWidth="1"/>
    <col min="9750" max="9750" width="9.5703125" style="46" bestFit="1" customWidth="1"/>
    <col min="9751" max="9751" width="10.7109375" style="46" bestFit="1" customWidth="1"/>
    <col min="9752" max="9985" width="9.140625" style="46"/>
    <col min="9986" max="9986" width="77.85546875" style="46" customWidth="1"/>
    <col min="9987" max="9987" width="10.5703125" style="46" customWidth="1"/>
    <col min="9988" max="9988" width="19.28515625" style="46" customWidth="1"/>
    <col min="9989" max="9989" width="16.28515625" style="46" customWidth="1"/>
    <col min="9990" max="9990" width="15.140625" style="46" customWidth="1"/>
    <col min="9991" max="9991" width="11.140625" style="46" customWidth="1"/>
    <col min="9992" max="9992" width="10" style="46" customWidth="1"/>
    <col min="9993" max="9993" width="7.28515625" style="46" bestFit="1" customWidth="1"/>
    <col min="9994" max="9996" width="7" style="46" customWidth="1"/>
    <col min="9997" max="9997" width="7.85546875" style="46" customWidth="1"/>
    <col min="9998" max="10000" width="7" style="46" customWidth="1"/>
    <col min="10001" max="10001" width="9" style="46" customWidth="1"/>
    <col min="10002" max="10002" width="7" style="46" customWidth="1"/>
    <col min="10003" max="10003" width="8.7109375" style="46" customWidth="1"/>
    <col min="10004" max="10004" width="15.28515625" style="46" customWidth="1"/>
    <col min="10005" max="10005" width="17.140625" style="46" customWidth="1"/>
    <col min="10006" max="10006" width="9.5703125" style="46" bestFit="1" customWidth="1"/>
    <col min="10007" max="10007" width="10.7109375" style="46" bestFit="1" customWidth="1"/>
    <col min="10008" max="10241" width="9.140625" style="46"/>
    <col min="10242" max="10242" width="77.85546875" style="46" customWidth="1"/>
    <col min="10243" max="10243" width="10.5703125" style="46" customWidth="1"/>
    <col min="10244" max="10244" width="19.28515625" style="46" customWidth="1"/>
    <col min="10245" max="10245" width="16.28515625" style="46" customWidth="1"/>
    <col min="10246" max="10246" width="15.140625" style="46" customWidth="1"/>
    <col min="10247" max="10247" width="11.140625" style="46" customWidth="1"/>
    <col min="10248" max="10248" width="10" style="46" customWidth="1"/>
    <col min="10249" max="10249" width="7.28515625" style="46" bestFit="1" customWidth="1"/>
    <col min="10250" max="10252" width="7" style="46" customWidth="1"/>
    <col min="10253" max="10253" width="7.85546875" style="46" customWidth="1"/>
    <col min="10254" max="10256" width="7" style="46" customWidth="1"/>
    <col min="10257" max="10257" width="9" style="46" customWidth="1"/>
    <col min="10258" max="10258" width="7" style="46" customWidth="1"/>
    <col min="10259" max="10259" width="8.7109375" style="46" customWidth="1"/>
    <col min="10260" max="10260" width="15.28515625" style="46" customWidth="1"/>
    <col min="10261" max="10261" width="17.140625" style="46" customWidth="1"/>
    <col min="10262" max="10262" width="9.5703125" style="46" bestFit="1" customWidth="1"/>
    <col min="10263" max="10263" width="10.7109375" style="46" bestFit="1" customWidth="1"/>
    <col min="10264" max="10497" width="9.140625" style="46"/>
    <col min="10498" max="10498" width="77.85546875" style="46" customWidth="1"/>
    <col min="10499" max="10499" width="10.5703125" style="46" customWidth="1"/>
    <col min="10500" max="10500" width="19.28515625" style="46" customWidth="1"/>
    <col min="10501" max="10501" width="16.28515625" style="46" customWidth="1"/>
    <col min="10502" max="10502" width="15.140625" style="46" customWidth="1"/>
    <col min="10503" max="10503" width="11.140625" style="46" customWidth="1"/>
    <col min="10504" max="10504" width="10" style="46" customWidth="1"/>
    <col min="10505" max="10505" width="7.28515625" style="46" bestFit="1" customWidth="1"/>
    <col min="10506" max="10508" width="7" style="46" customWidth="1"/>
    <col min="10509" max="10509" width="7.85546875" style="46" customWidth="1"/>
    <col min="10510" max="10512" width="7" style="46" customWidth="1"/>
    <col min="10513" max="10513" width="9" style="46" customWidth="1"/>
    <col min="10514" max="10514" width="7" style="46" customWidth="1"/>
    <col min="10515" max="10515" width="8.7109375" style="46" customWidth="1"/>
    <col min="10516" max="10516" width="15.28515625" style="46" customWidth="1"/>
    <col min="10517" max="10517" width="17.140625" style="46" customWidth="1"/>
    <col min="10518" max="10518" width="9.5703125" style="46" bestFit="1" customWidth="1"/>
    <col min="10519" max="10519" width="10.7109375" style="46" bestFit="1" customWidth="1"/>
    <col min="10520" max="10753" width="9.140625" style="46"/>
    <col min="10754" max="10754" width="77.85546875" style="46" customWidth="1"/>
    <col min="10755" max="10755" width="10.5703125" style="46" customWidth="1"/>
    <col min="10756" max="10756" width="19.28515625" style="46" customWidth="1"/>
    <col min="10757" max="10757" width="16.28515625" style="46" customWidth="1"/>
    <col min="10758" max="10758" width="15.140625" style="46" customWidth="1"/>
    <col min="10759" max="10759" width="11.140625" style="46" customWidth="1"/>
    <col min="10760" max="10760" width="10" style="46" customWidth="1"/>
    <col min="10761" max="10761" width="7.28515625" style="46" bestFit="1" customWidth="1"/>
    <col min="10762" max="10764" width="7" style="46" customWidth="1"/>
    <col min="10765" max="10765" width="7.85546875" style="46" customWidth="1"/>
    <col min="10766" max="10768" width="7" style="46" customWidth="1"/>
    <col min="10769" max="10769" width="9" style="46" customWidth="1"/>
    <col min="10770" max="10770" width="7" style="46" customWidth="1"/>
    <col min="10771" max="10771" width="8.7109375" style="46" customWidth="1"/>
    <col min="10772" max="10772" width="15.28515625" style="46" customWidth="1"/>
    <col min="10773" max="10773" width="17.140625" style="46" customWidth="1"/>
    <col min="10774" max="10774" width="9.5703125" style="46" bestFit="1" customWidth="1"/>
    <col min="10775" max="10775" width="10.7109375" style="46" bestFit="1" customWidth="1"/>
    <col min="10776" max="11009" width="9.140625" style="46"/>
    <col min="11010" max="11010" width="77.85546875" style="46" customWidth="1"/>
    <col min="11011" max="11011" width="10.5703125" style="46" customWidth="1"/>
    <col min="11012" max="11012" width="19.28515625" style="46" customWidth="1"/>
    <col min="11013" max="11013" width="16.28515625" style="46" customWidth="1"/>
    <col min="11014" max="11014" width="15.140625" style="46" customWidth="1"/>
    <col min="11015" max="11015" width="11.140625" style="46" customWidth="1"/>
    <col min="11016" max="11016" width="10" style="46" customWidth="1"/>
    <col min="11017" max="11017" width="7.28515625" style="46" bestFit="1" customWidth="1"/>
    <col min="11018" max="11020" width="7" style="46" customWidth="1"/>
    <col min="11021" max="11021" width="7.85546875" style="46" customWidth="1"/>
    <col min="11022" max="11024" width="7" style="46" customWidth="1"/>
    <col min="11025" max="11025" width="9" style="46" customWidth="1"/>
    <col min="11026" max="11026" width="7" style="46" customWidth="1"/>
    <col min="11027" max="11027" width="8.7109375" style="46" customWidth="1"/>
    <col min="11028" max="11028" width="15.28515625" style="46" customWidth="1"/>
    <col min="11029" max="11029" width="17.140625" style="46" customWidth="1"/>
    <col min="11030" max="11030" width="9.5703125" style="46" bestFit="1" customWidth="1"/>
    <col min="11031" max="11031" width="10.7109375" style="46" bestFit="1" customWidth="1"/>
    <col min="11032" max="11265" width="9.140625" style="46"/>
    <col min="11266" max="11266" width="77.85546875" style="46" customWidth="1"/>
    <col min="11267" max="11267" width="10.5703125" style="46" customWidth="1"/>
    <col min="11268" max="11268" width="19.28515625" style="46" customWidth="1"/>
    <col min="11269" max="11269" width="16.28515625" style="46" customWidth="1"/>
    <col min="11270" max="11270" width="15.140625" style="46" customWidth="1"/>
    <col min="11271" max="11271" width="11.140625" style="46" customWidth="1"/>
    <col min="11272" max="11272" width="10" style="46" customWidth="1"/>
    <col min="11273" max="11273" width="7.28515625" style="46" bestFit="1" customWidth="1"/>
    <col min="11274" max="11276" width="7" style="46" customWidth="1"/>
    <col min="11277" max="11277" width="7.85546875" style="46" customWidth="1"/>
    <col min="11278" max="11280" width="7" style="46" customWidth="1"/>
    <col min="11281" max="11281" width="9" style="46" customWidth="1"/>
    <col min="11282" max="11282" width="7" style="46" customWidth="1"/>
    <col min="11283" max="11283" width="8.7109375" style="46" customWidth="1"/>
    <col min="11284" max="11284" width="15.28515625" style="46" customWidth="1"/>
    <col min="11285" max="11285" width="17.140625" style="46" customWidth="1"/>
    <col min="11286" max="11286" width="9.5703125" style="46" bestFit="1" customWidth="1"/>
    <col min="11287" max="11287" width="10.7109375" style="46" bestFit="1" customWidth="1"/>
    <col min="11288" max="11521" width="9.140625" style="46"/>
    <col min="11522" max="11522" width="77.85546875" style="46" customWidth="1"/>
    <col min="11523" max="11523" width="10.5703125" style="46" customWidth="1"/>
    <col min="11524" max="11524" width="19.28515625" style="46" customWidth="1"/>
    <col min="11525" max="11525" width="16.28515625" style="46" customWidth="1"/>
    <col min="11526" max="11526" width="15.140625" style="46" customWidth="1"/>
    <col min="11527" max="11527" width="11.140625" style="46" customWidth="1"/>
    <col min="11528" max="11528" width="10" style="46" customWidth="1"/>
    <col min="11529" max="11529" width="7.28515625" style="46" bestFit="1" customWidth="1"/>
    <col min="11530" max="11532" width="7" style="46" customWidth="1"/>
    <col min="11533" max="11533" width="7.85546875" style="46" customWidth="1"/>
    <col min="11534" max="11536" width="7" style="46" customWidth="1"/>
    <col min="11537" max="11537" width="9" style="46" customWidth="1"/>
    <col min="11538" max="11538" width="7" style="46" customWidth="1"/>
    <col min="11539" max="11539" width="8.7109375" style="46" customWidth="1"/>
    <col min="11540" max="11540" width="15.28515625" style="46" customWidth="1"/>
    <col min="11541" max="11541" width="17.140625" style="46" customWidth="1"/>
    <col min="11542" max="11542" width="9.5703125" style="46" bestFit="1" customWidth="1"/>
    <col min="11543" max="11543" width="10.7109375" style="46" bestFit="1" customWidth="1"/>
    <col min="11544" max="11777" width="9.140625" style="46"/>
    <col min="11778" max="11778" width="77.85546875" style="46" customWidth="1"/>
    <col min="11779" max="11779" width="10.5703125" style="46" customWidth="1"/>
    <col min="11780" max="11780" width="19.28515625" style="46" customWidth="1"/>
    <col min="11781" max="11781" width="16.28515625" style="46" customWidth="1"/>
    <col min="11782" max="11782" width="15.140625" style="46" customWidth="1"/>
    <col min="11783" max="11783" width="11.140625" style="46" customWidth="1"/>
    <col min="11784" max="11784" width="10" style="46" customWidth="1"/>
    <col min="11785" max="11785" width="7.28515625" style="46" bestFit="1" customWidth="1"/>
    <col min="11786" max="11788" width="7" style="46" customWidth="1"/>
    <col min="11789" max="11789" width="7.85546875" style="46" customWidth="1"/>
    <col min="11790" max="11792" width="7" style="46" customWidth="1"/>
    <col min="11793" max="11793" width="9" style="46" customWidth="1"/>
    <col min="11794" max="11794" width="7" style="46" customWidth="1"/>
    <col min="11795" max="11795" width="8.7109375" style="46" customWidth="1"/>
    <col min="11796" max="11796" width="15.28515625" style="46" customWidth="1"/>
    <col min="11797" max="11797" width="17.140625" style="46" customWidth="1"/>
    <col min="11798" max="11798" width="9.5703125" style="46" bestFit="1" customWidth="1"/>
    <col min="11799" max="11799" width="10.7109375" style="46" bestFit="1" customWidth="1"/>
    <col min="11800" max="12033" width="9.140625" style="46"/>
    <col min="12034" max="12034" width="77.85546875" style="46" customWidth="1"/>
    <col min="12035" max="12035" width="10.5703125" style="46" customWidth="1"/>
    <col min="12036" max="12036" width="19.28515625" style="46" customWidth="1"/>
    <col min="12037" max="12037" width="16.28515625" style="46" customWidth="1"/>
    <col min="12038" max="12038" width="15.140625" style="46" customWidth="1"/>
    <col min="12039" max="12039" width="11.140625" style="46" customWidth="1"/>
    <col min="12040" max="12040" width="10" style="46" customWidth="1"/>
    <col min="12041" max="12041" width="7.28515625" style="46" bestFit="1" customWidth="1"/>
    <col min="12042" max="12044" width="7" style="46" customWidth="1"/>
    <col min="12045" max="12045" width="7.85546875" style="46" customWidth="1"/>
    <col min="12046" max="12048" width="7" style="46" customWidth="1"/>
    <col min="12049" max="12049" width="9" style="46" customWidth="1"/>
    <col min="12050" max="12050" width="7" style="46" customWidth="1"/>
    <col min="12051" max="12051" width="8.7109375" style="46" customWidth="1"/>
    <col min="12052" max="12052" width="15.28515625" style="46" customWidth="1"/>
    <col min="12053" max="12053" width="17.140625" style="46" customWidth="1"/>
    <col min="12054" max="12054" width="9.5703125" style="46" bestFit="1" customWidth="1"/>
    <col min="12055" max="12055" width="10.7109375" style="46" bestFit="1" customWidth="1"/>
    <col min="12056" max="12289" width="9.140625" style="46"/>
    <col min="12290" max="12290" width="77.85546875" style="46" customWidth="1"/>
    <col min="12291" max="12291" width="10.5703125" style="46" customWidth="1"/>
    <col min="12292" max="12292" width="19.28515625" style="46" customWidth="1"/>
    <col min="12293" max="12293" width="16.28515625" style="46" customWidth="1"/>
    <col min="12294" max="12294" width="15.140625" style="46" customWidth="1"/>
    <col min="12295" max="12295" width="11.140625" style="46" customWidth="1"/>
    <col min="12296" max="12296" width="10" style="46" customWidth="1"/>
    <col min="12297" max="12297" width="7.28515625" style="46" bestFit="1" customWidth="1"/>
    <col min="12298" max="12300" width="7" style="46" customWidth="1"/>
    <col min="12301" max="12301" width="7.85546875" style="46" customWidth="1"/>
    <col min="12302" max="12304" width="7" style="46" customWidth="1"/>
    <col min="12305" max="12305" width="9" style="46" customWidth="1"/>
    <col min="12306" max="12306" width="7" style="46" customWidth="1"/>
    <col min="12307" max="12307" width="8.7109375" style="46" customWidth="1"/>
    <col min="12308" max="12308" width="15.28515625" style="46" customWidth="1"/>
    <col min="12309" max="12309" width="17.140625" style="46" customWidth="1"/>
    <col min="12310" max="12310" width="9.5703125" style="46" bestFit="1" customWidth="1"/>
    <col min="12311" max="12311" width="10.7109375" style="46" bestFit="1" customWidth="1"/>
    <col min="12312" max="12545" width="9.140625" style="46"/>
    <col min="12546" max="12546" width="77.85546875" style="46" customWidth="1"/>
    <col min="12547" max="12547" width="10.5703125" style="46" customWidth="1"/>
    <col min="12548" max="12548" width="19.28515625" style="46" customWidth="1"/>
    <col min="12549" max="12549" width="16.28515625" style="46" customWidth="1"/>
    <col min="12550" max="12550" width="15.140625" style="46" customWidth="1"/>
    <col min="12551" max="12551" width="11.140625" style="46" customWidth="1"/>
    <col min="12552" max="12552" width="10" style="46" customWidth="1"/>
    <col min="12553" max="12553" width="7.28515625" style="46" bestFit="1" customWidth="1"/>
    <col min="12554" max="12556" width="7" style="46" customWidth="1"/>
    <col min="12557" max="12557" width="7.85546875" style="46" customWidth="1"/>
    <col min="12558" max="12560" width="7" style="46" customWidth="1"/>
    <col min="12561" max="12561" width="9" style="46" customWidth="1"/>
    <col min="12562" max="12562" width="7" style="46" customWidth="1"/>
    <col min="12563" max="12563" width="8.7109375" style="46" customWidth="1"/>
    <col min="12564" max="12564" width="15.28515625" style="46" customWidth="1"/>
    <col min="12565" max="12565" width="17.140625" style="46" customWidth="1"/>
    <col min="12566" max="12566" width="9.5703125" style="46" bestFit="1" customWidth="1"/>
    <col min="12567" max="12567" width="10.7109375" style="46" bestFit="1" customWidth="1"/>
    <col min="12568" max="12801" width="9.140625" style="46"/>
    <col min="12802" max="12802" width="77.85546875" style="46" customWidth="1"/>
    <col min="12803" max="12803" width="10.5703125" style="46" customWidth="1"/>
    <col min="12804" max="12804" width="19.28515625" style="46" customWidth="1"/>
    <col min="12805" max="12805" width="16.28515625" style="46" customWidth="1"/>
    <col min="12806" max="12806" width="15.140625" style="46" customWidth="1"/>
    <col min="12807" max="12807" width="11.140625" style="46" customWidth="1"/>
    <col min="12808" max="12808" width="10" style="46" customWidth="1"/>
    <col min="12809" max="12809" width="7.28515625" style="46" bestFit="1" customWidth="1"/>
    <col min="12810" max="12812" width="7" style="46" customWidth="1"/>
    <col min="12813" max="12813" width="7.85546875" style="46" customWidth="1"/>
    <col min="12814" max="12816" width="7" style="46" customWidth="1"/>
    <col min="12817" max="12817" width="9" style="46" customWidth="1"/>
    <col min="12818" max="12818" width="7" style="46" customWidth="1"/>
    <col min="12819" max="12819" width="8.7109375" style="46" customWidth="1"/>
    <col min="12820" max="12820" width="15.28515625" style="46" customWidth="1"/>
    <col min="12821" max="12821" width="17.140625" style="46" customWidth="1"/>
    <col min="12822" max="12822" width="9.5703125" style="46" bestFit="1" customWidth="1"/>
    <col min="12823" max="12823" width="10.7109375" style="46" bestFit="1" customWidth="1"/>
    <col min="12824" max="13057" width="9.140625" style="46"/>
    <col min="13058" max="13058" width="77.85546875" style="46" customWidth="1"/>
    <col min="13059" max="13059" width="10.5703125" style="46" customWidth="1"/>
    <col min="13060" max="13060" width="19.28515625" style="46" customWidth="1"/>
    <col min="13061" max="13061" width="16.28515625" style="46" customWidth="1"/>
    <col min="13062" max="13062" width="15.140625" style="46" customWidth="1"/>
    <col min="13063" max="13063" width="11.140625" style="46" customWidth="1"/>
    <col min="13064" max="13064" width="10" style="46" customWidth="1"/>
    <col min="13065" max="13065" width="7.28515625" style="46" bestFit="1" customWidth="1"/>
    <col min="13066" max="13068" width="7" style="46" customWidth="1"/>
    <col min="13069" max="13069" width="7.85546875" style="46" customWidth="1"/>
    <col min="13070" max="13072" width="7" style="46" customWidth="1"/>
    <col min="13073" max="13073" width="9" style="46" customWidth="1"/>
    <col min="13074" max="13074" width="7" style="46" customWidth="1"/>
    <col min="13075" max="13075" width="8.7109375" style="46" customWidth="1"/>
    <col min="13076" max="13076" width="15.28515625" style="46" customWidth="1"/>
    <col min="13077" max="13077" width="17.140625" style="46" customWidth="1"/>
    <col min="13078" max="13078" width="9.5703125" style="46" bestFit="1" customWidth="1"/>
    <col min="13079" max="13079" width="10.7109375" style="46" bestFit="1" customWidth="1"/>
    <col min="13080" max="13313" width="9.140625" style="46"/>
    <col min="13314" max="13314" width="77.85546875" style="46" customWidth="1"/>
    <col min="13315" max="13315" width="10.5703125" style="46" customWidth="1"/>
    <col min="13316" max="13316" width="19.28515625" style="46" customWidth="1"/>
    <col min="13317" max="13317" width="16.28515625" style="46" customWidth="1"/>
    <col min="13318" max="13318" width="15.140625" style="46" customWidth="1"/>
    <col min="13319" max="13319" width="11.140625" style="46" customWidth="1"/>
    <col min="13320" max="13320" width="10" style="46" customWidth="1"/>
    <col min="13321" max="13321" width="7.28515625" style="46" bestFit="1" customWidth="1"/>
    <col min="13322" max="13324" width="7" style="46" customWidth="1"/>
    <col min="13325" max="13325" width="7.85546875" style="46" customWidth="1"/>
    <col min="13326" max="13328" width="7" style="46" customWidth="1"/>
    <col min="13329" max="13329" width="9" style="46" customWidth="1"/>
    <col min="13330" max="13330" width="7" style="46" customWidth="1"/>
    <col min="13331" max="13331" width="8.7109375" style="46" customWidth="1"/>
    <col min="13332" max="13332" width="15.28515625" style="46" customWidth="1"/>
    <col min="13333" max="13333" width="17.140625" style="46" customWidth="1"/>
    <col min="13334" max="13334" width="9.5703125" style="46" bestFit="1" customWidth="1"/>
    <col min="13335" max="13335" width="10.7109375" style="46" bestFit="1" customWidth="1"/>
    <col min="13336" max="13569" width="9.140625" style="46"/>
    <col min="13570" max="13570" width="77.85546875" style="46" customWidth="1"/>
    <col min="13571" max="13571" width="10.5703125" style="46" customWidth="1"/>
    <col min="13572" max="13572" width="19.28515625" style="46" customWidth="1"/>
    <col min="13573" max="13573" width="16.28515625" style="46" customWidth="1"/>
    <col min="13574" max="13574" width="15.140625" style="46" customWidth="1"/>
    <col min="13575" max="13575" width="11.140625" style="46" customWidth="1"/>
    <col min="13576" max="13576" width="10" style="46" customWidth="1"/>
    <col min="13577" max="13577" width="7.28515625" style="46" bestFit="1" customWidth="1"/>
    <col min="13578" max="13580" width="7" style="46" customWidth="1"/>
    <col min="13581" max="13581" width="7.85546875" style="46" customWidth="1"/>
    <col min="13582" max="13584" width="7" style="46" customWidth="1"/>
    <col min="13585" max="13585" width="9" style="46" customWidth="1"/>
    <col min="13586" max="13586" width="7" style="46" customWidth="1"/>
    <col min="13587" max="13587" width="8.7109375" style="46" customWidth="1"/>
    <col min="13588" max="13588" width="15.28515625" style="46" customWidth="1"/>
    <col min="13589" max="13589" width="17.140625" style="46" customWidth="1"/>
    <col min="13590" max="13590" width="9.5703125" style="46" bestFit="1" customWidth="1"/>
    <col min="13591" max="13591" width="10.7109375" style="46" bestFit="1" customWidth="1"/>
    <col min="13592" max="13825" width="9.140625" style="46"/>
    <col min="13826" max="13826" width="77.85546875" style="46" customWidth="1"/>
    <col min="13827" max="13827" width="10.5703125" style="46" customWidth="1"/>
    <col min="13828" max="13828" width="19.28515625" style="46" customWidth="1"/>
    <col min="13829" max="13829" width="16.28515625" style="46" customWidth="1"/>
    <col min="13830" max="13830" width="15.140625" style="46" customWidth="1"/>
    <col min="13831" max="13831" width="11.140625" style="46" customWidth="1"/>
    <col min="13832" max="13832" width="10" style="46" customWidth="1"/>
    <col min="13833" max="13833" width="7.28515625" style="46" bestFit="1" customWidth="1"/>
    <col min="13834" max="13836" width="7" style="46" customWidth="1"/>
    <col min="13837" max="13837" width="7.85546875" style="46" customWidth="1"/>
    <col min="13838" max="13840" width="7" style="46" customWidth="1"/>
    <col min="13841" max="13841" width="9" style="46" customWidth="1"/>
    <col min="13842" max="13842" width="7" style="46" customWidth="1"/>
    <col min="13843" max="13843" width="8.7109375" style="46" customWidth="1"/>
    <col min="13844" max="13844" width="15.28515625" style="46" customWidth="1"/>
    <col min="13845" max="13845" width="17.140625" style="46" customWidth="1"/>
    <col min="13846" max="13846" width="9.5703125" style="46" bestFit="1" customWidth="1"/>
    <col min="13847" max="13847" width="10.7109375" style="46" bestFit="1" customWidth="1"/>
    <col min="13848" max="14081" width="9.140625" style="46"/>
    <col min="14082" max="14082" width="77.85546875" style="46" customWidth="1"/>
    <col min="14083" max="14083" width="10.5703125" style="46" customWidth="1"/>
    <col min="14084" max="14084" width="19.28515625" style="46" customWidth="1"/>
    <col min="14085" max="14085" width="16.28515625" style="46" customWidth="1"/>
    <col min="14086" max="14086" width="15.140625" style="46" customWidth="1"/>
    <col min="14087" max="14087" width="11.140625" style="46" customWidth="1"/>
    <col min="14088" max="14088" width="10" style="46" customWidth="1"/>
    <col min="14089" max="14089" width="7.28515625" style="46" bestFit="1" customWidth="1"/>
    <col min="14090" max="14092" width="7" style="46" customWidth="1"/>
    <col min="14093" max="14093" width="7.85546875" style="46" customWidth="1"/>
    <col min="14094" max="14096" width="7" style="46" customWidth="1"/>
    <col min="14097" max="14097" width="9" style="46" customWidth="1"/>
    <col min="14098" max="14098" width="7" style="46" customWidth="1"/>
    <col min="14099" max="14099" width="8.7109375" style="46" customWidth="1"/>
    <col min="14100" max="14100" width="15.28515625" style="46" customWidth="1"/>
    <col min="14101" max="14101" width="17.140625" style="46" customWidth="1"/>
    <col min="14102" max="14102" width="9.5703125" style="46" bestFit="1" customWidth="1"/>
    <col min="14103" max="14103" width="10.7109375" style="46" bestFit="1" customWidth="1"/>
    <col min="14104" max="14337" width="9.140625" style="46"/>
    <col min="14338" max="14338" width="77.85546875" style="46" customWidth="1"/>
    <col min="14339" max="14339" width="10.5703125" style="46" customWidth="1"/>
    <col min="14340" max="14340" width="19.28515625" style="46" customWidth="1"/>
    <col min="14341" max="14341" width="16.28515625" style="46" customWidth="1"/>
    <col min="14342" max="14342" width="15.140625" style="46" customWidth="1"/>
    <col min="14343" max="14343" width="11.140625" style="46" customWidth="1"/>
    <col min="14344" max="14344" width="10" style="46" customWidth="1"/>
    <col min="14345" max="14345" width="7.28515625" style="46" bestFit="1" customWidth="1"/>
    <col min="14346" max="14348" width="7" style="46" customWidth="1"/>
    <col min="14349" max="14349" width="7.85546875" style="46" customWidth="1"/>
    <col min="14350" max="14352" width="7" style="46" customWidth="1"/>
    <col min="14353" max="14353" width="9" style="46" customWidth="1"/>
    <col min="14354" max="14354" width="7" style="46" customWidth="1"/>
    <col min="14355" max="14355" width="8.7109375" style="46" customWidth="1"/>
    <col min="14356" max="14356" width="15.28515625" style="46" customWidth="1"/>
    <col min="14357" max="14357" width="17.140625" style="46" customWidth="1"/>
    <col min="14358" max="14358" width="9.5703125" style="46" bestFit="1" customWidth="1"/>
    <col min="14359" max="14359" width="10.7109375" style="46" bestFit="1" customWidth="1"/>
    <col min="14360" max="14593" width="9.140625" style="46"/>
    <col min="14594" max="14594" width="77.85546875" style="46" customWidth="1"/>
    <col min="14595" max="14595" width="10.5703125" style="46" customWidth="1"/>
    <col min="14596" max="14596" width="19.28515625" style="46" customWidth="1"/>
    <col min="14597" max="14597" width="16.28515625" style="46" customWidth="1"/>
    <col min="14598" max="14598" width="15.140625" style="46" customWidth="1"/>
    <col min="14599" max="14599" width="11.140625" style="46" customWidth="1"/>
    <col min="14600" max="14600" width="10" style="46" customWidth="1"/>
    <col min="14601" max="14601" width="7.28515625" style="46" bestFit="1" customWidth="1"/>
    <col min="14602" max="14604" width="7" style="46" customWidth="1"/>
    <col min="14605" max="14605" width="7.85546875" style="46" customWidth="1"/>
    <col min="14606" max="14608" width="7" style="46" customWidth="1"/>
    <col min="14609" max="14609" width="9" style="46" customWidth="1"/>
    <col min="14610" max="14610" width="7" style="46" customWidth="1"/>
    <col min="14611" max="14611" width="8.7109375" style="46" customWidth="1"/>
    <col min="14612" max="14612" width="15.28515625" style="46" customWidth="1"/>
    <col min="14613" max="14613" width="17.140625" style="46" customWidth="1"/>
    <col min="14614" max="14614" width="9.5703125" style="46" bestFit="1" customWidth="1"/>
    <col min="14615" max="14615" width="10.7109375" style="46" bestFit="1" customWidth="1"/>
    <col min="14616" max="14849" width="9.140625" style="46"/>
    <col min="14850" max="14850" width="77.85546875" style="46" customWidth="1"/>
    <col min="14851" max="14851" width="10.5703125" style="46" customWidth="1"/>
    <col min="14852" max="14852" width="19.28515625" style="46" customWidth="1"/>
    <col min="14853" max="14853" width="16.28515625" style="46" customWidth="1"/>
    <col min="14854" max="14854" width="15.140625" style="46" customWidth="1"/>
    <col min="14855" max="14855" width="11.140625" style="46" customWidth="1"/>
    <col min="14856" max="14856" width="10" style="46" customWidth="1"/>
    <col min="14857" max="14857" width="7.28515625" style="46" bestFit="1" customWidth="1"/>
    <col min="14858" max="14860" width="7" style="46" customWidth="1"/>
    <col min="14861" max="14861" width="7.85546875" style="46" customWidth="1"/>
    <col min="14862" max="14864" width="7" style="46" customWidth="1"/>
    <col min="14865" max="14865" width="9" style="46" customWidth="1"/>
    <col min="14866" max="14866" width="7" style="46" customWidth="1"/>
    <col min="14867" max="14867" width="8.7109375" style="46" customWidth="1"/>
    <col min="14868" max="14868" width="15.28515625" style="46" customWidth="1"/>
    <col min="14869" max="14869" width="17.140625" style="46" customWidth="1"/>
    <col min="14870" max="14870" width="9.5703125" style="46" bestFit="1" customWidth="1"/>
    <col min="14871" max="14871" width="10.7109375" style="46" bestFit="1" customWidth="1"/>
    <col min="14872" max="15105" width="9.140625" style="46"/>
    <col min="15106" max="15106" width="77.85546875" style="46" customWidth="1"/>
    <col min="15107" max="15107" width="10.5703125" style="46" customWidth="1"/>
    <col min="15108" max="15108" width="19.28515625" style="46" customWidth="1"/>
    <col min="15109" max="15109" width="16.28515625" style="46" customWidth="1"/>
    <col min="15110" max="15110" width="15.140625" style="46" customWidth="1"/>
    <col min="15111" max="15111" width="11.140625" style="46" customWidth="1"/>
    <col min="15112" max="15112" width="10" style="46" customWidth="1"/>
    <col min="15113" max="15113" width="7.28515625" style="46" bestFit="1" customWidth="1"/>
    <col min="15114" max="15116" width="7" style="46" customWidth="1"/>
    <col min="15117" max="15117" width="7.85546875" style="46" customWidth="1"/>
    <col min="15118" max="15120" width="7" style="46" customWidth="1"/>
    <col min="15121" max="15121" width="9" style="46" customWidth="1"/>
    <col min="15122" max="15122" width="7" style="46" customWidth="1"/>
    <col min="15123" max="15123" width="8.7109375" style="46" customWidth="1"/>
    <col min="15124" max="15124" width="15.28515625" style="46" customWidth="1"/>
    <col min="15125" max="15125" width="17.140625" style="46" customWidth="1"/>
    <col min="15126" max="15126" width="9.5703125" style="46" bestFit="1" customWidth="1"/>
    <col min="15127" max="15127" width="10.7109375" style="46" bestFit="1" customWidth="1"/>
    <col min="15128" max="15361" width="9.140625" style="46"/>
    <col min="15362" max="15362" width="77.85546875" style="46" customWidth="1"/>
    <col min="15363" max="15363" width="10.5703125" style="46" customWidth="1"/>
    <col min="15364" max="15364" width="19.28515625" style="46" customWidth="1"/>
    <col min="15365" max="15365" width="16.28515625" style="46" customWidth="1"/>
    <col min="15366" max="15366" width="15.140625" style="46" customWidth="1"/>
    <col min="15367" max="15367" width="11.140625" style="46" customWidth="1"/>
    <col min="15368" max="15368" width="10" style="46" customWidth="1"/>
    <col min="15369" max="15369" width="7.28515625" style="46" bestFit="1" customWidth="1"/>
    <col min="15370" max="15372" width="7" style="46" customWidth="1"/>
    <col min="15373" max="15373" width="7.85546875" style="46" customWidth="1"/>
    <col min="15374" max="15376" width="7" style="46" customWidth="1"/>
    <col min="15377" max="15377" width="9" style="46" customWidth="1"/>
    <col min="15378" max="15378" width="7" style="46" customWidth="1"/>
    <col min="15379" max="15379" width="8.7109375" style="46" customWidth="1"/>
    <col min="15380" max="15380" width="15.28515625" style="46" customWidth="1"/>
    <col min="15381" max="15381" width="17.140625" style="46" customWidth="1"/>
    <col min="15382" max="15382" width="9.5703125" style="46" bestFit="1" customWidth="1"/>
    <col min="15383" max="15383" width="10.7109375" style="46" bestFit="1" customWidth="1"/>
    <col min="15384" max="15617" width="9.140625" style="46"/>
    <col min="15618" max="15618" width="77.85546875" style="46" customWidth="1"/>
    <col min="15619" max="15619" width="10.5703125" style="46" customWidth="1"/>
    <col min="15620" max="15620" width="19.28515625" style="46" customWidth="1"/>
    <col min="15621" max="15621" width="16.28515625" style="46" customWidth="1"/>
    <col min="15622" max="15622" width="15.140625" style="46" customWidth="1"/>
    <col min="15623" max="15623" width="11.140625" style="46" customWidth="1"/>
    <col min="15624" max="15624" width="10" style="46" customWidth="1"/>
    <col min="15625" max="15625" width="7.28515625" style="46" bestFit="1" customWidth="1"/>
    <col min="15626" max="15628" width="7" style="46" customWidth="1"/>
    <col min="15629" max="15629" width="7.85546875" style="46" customWidth="1"/>
    <col min="15630" max="15632" width="7" style="46" customWidth="1"/>
    <col min="15633" max="15633" width="9" style="46" customWidth="1"/>
    <col min="15634" max="15634" width="7" style="46" customWidth="1"/>
    <col min="15635" max="15635" width="8.7109375" style="46" customWidth="1"/>
    <col min="15636" max="15636" width="15.28515625" style="46" customWidth="1"/>
    <col min="15637" max="15637" width="17.140625" style="46" customWidth="1"/>
    <col min="15638" max="15638" width="9.5703125" style="46" bestFit="1" customWidth="1"/>
    <col min="15639" max="15639" width="10.7109375" style="46" bestFit="1" customWidth="1"/>
    <col min="15640" max="15873" width="9.140625" style="46"/>
    <col min="15874" max="15874" width="77.85546875" style="46" customWidth="1"/>
    <col min="15875" max="15875" width="10.5703125" style="46" customWidth="1"/>
    <col min="15876" max="15876" width="19.28515625" style="46" customWidth="1"/>
    <col min="15877" max="15877" width="16.28515625" style="46" customWidth="1"/>
    <col min="15878" max="15878" width="15.140625" style="46" customWidth="1"/>
    <col min="15879" max="15879" width="11.140625" style="46" customWidth="1"/>
    <col min="15880" max="15880" width="10" style="46" customWidth="1"/>
    <col min="15881" max="15881" width="7.28515625" style="46" bestFit="1" customWidth="1"/>
    <col min="15882" max="15884" width="7" style="46" customWidth="1"/>
    <col min="15885" max="15885" width="7.85546875" style="46" customWidth="1"/>
    <col min="15886" max="15888" width="7" style="46" customWidth="1"/>
    <col min="15889" max="15889" width="9" style="46" customWidth="1"/>
    <col min="15890" max="15890" width="7" style="46" customWidth="1"/>
    <col min="15891" max="15891" width="8.7109375" style="46" customWidth="1"/>
    <col min="15892" max="15892" width="15.28515625" style="46" customWidth="1"/>
    <col min="15893" max="15893" width="17.140625" style="46" customWidth="1"/>
    <col min="15894" max="15894" width="9.5703125" style="46" bestFit="1" customWidth="1"/>
    <col min="15895" max="15895" width="10.7109375" style="46" bestFit="1" customWidth="1"/>
    <col min="15896" max="16129" width="9.140625" style="46"/>
    <col min="16130" max="16130" width="77.85546875" style="46" customWidth="1"/>
    <col min="16131" max="16131" width="10.5703125" style="46" customWidth="1"/>
    <col min="16132" max="16132" width="19.28515625" style="46" customWidth="1"/>
    <col min="16133" max="16133" width="16.28515625" style="46" customWidth="1"/>
    <col min="16134" max="16134" width="15.140625" style="46" customWidth="1"/>
    <col min="16135" max="16135" width="11.140625" style="46" customWidth="1"/>
    <col min="16136" max="16136" width="10" style="46" customWidth="1"/>
    <col min="16137" max="16137" width="7.28515625" style="46" bestFit="1" customWidth="1"/>
    <col min="16138" max="16140" width="7" style="46" customWidth="1"/>
    <col min="16141" max="16141" width="7.85546875" style="46" customWidth="1"/>
    <col min="16142" max="16144" width="7" style="46" customWidth="1"/>
    <col min="16145" max="16145" width="9" style="46" customWidth="1"/>
    <col min="16146" max="16146" width="7" style="46" customWidth="1"/>
    <col min="16147" max="16147" width="8.7109375" style="46" customWidth="1"/>
    <col min="16148" max="16148" width="15.28515625" style="46" customWidth="1"/>
    <col min="16149" max="16149" width="17.140625" style="46" customWidth="1"/>
    <col min="16150" max="16150" width="9.5703125" style="46" bestFit="1" customWidth="1"/>
    <col min="16151" max="16151" width="10.7109375" style="46" bestFit="1" customWidth="1"/>
    <col min="16152" max="16384" width="9.140625" style="46"/>
  </cols>
  <sheetData>
    <row r="1" spans="1:21" x14ac:dyDescent="0.25">
      <c r="T1" s="117"/>
      <c r="U1" s="138" t="s">
        <v>63</v>
      </c>
    </row>
    <row r="2" spans="1:21" x14ac:dyDescent="0.25">
      <c r="T2" s="117"/>
      <c r="U2" s="139" t="s">
        <v>10</v>
      </c>
    </row>
    <row r="3" spans="1:21" x14ac:dyDescent="0.25">
      <c r="T3" s="117"/>
      <c r="U3" s="139" t="s">
        <v>62</v>
      </c>
    </row>
    <row r="4" spans="1:21" ht="18.75" customHeight="1" x14ac:dyDescent="0.25">
      <c r="A4" s="309" t="s">
        <v>506</v>
      </c>
      <c r="B4" s="309"/>
      <c r="C4" s="309"/>
      <c r="D4" s="309"/>
      <c r="E4" s="309"/>
      <c r="F4" s="309"/>
      <c r="G4" s="309"/>
      <c r="H4" s="309"/>
      <c r="I4" s="309"/>
      <c r="J4" s="309"/>
      <c r="K4" s="309"/>
      <c r="L4" s="309"/>
      <c r="M4" s="309"/>
      <c r="N4" s="309"/>
      <c r="O4" s="309"/>
      <c r="P4" s="309"/>
      <c r="Q4" s="309"/>
      <c r="R4" s="309"/>
      <c r="S4" s="309"/>
      <c r="T4" s="309"/>
      <c r="U4" s="309"/>
    </row>
    <row r="5" spans="1:21" ht="11.25" customHeight="1" x14ac:dyDescent="0.3">
      <c r="U5" s="141"/>
    </row>
    <row r="6" spans="1:21" ht="18.75" x14ac:dyDescent="0.25">
      <c r="A6" s="313" t="s">
        <v>9</v>
      </c>
      <c r="B6" s="313"/>
      <c r="C6" s="313"/>
      <c r="D6" s="313"/>
      <c r="E6" s="313"/>
      <c r="F6" s="313"/>
      <c r="G6" s="313"/>
      <c r="H6" s="313"/>
      <c r="I6" s="313"/>
      <c r="J6" s="313"/>
      <c r="K6" s="313"/>
      <c r="L6" s="313"/>
      <c r="M6" s="313"/>
      <c r="N6" s="313"/>
      <c r="O6" s="313"/>
      <c r="P6" s="313"/>
      <c r="Q6" s="313"/>
      <c r="R6" s="313"/>
      <c r="S6" s="313"/>
      <c r="T6" s="313"/>
      <c r="U6" s="313"/>
    </row>
    <row r="7" spans="1:21" ht="11.25" customHeight="1" x14ac:dyDescent="0.25">
      <c r="A7" s="142"/>
      <c r="B7" s="142"/>
      <c r="C7" s="142"/>
      <c r="D7" s="142"/>
      <c r="E7" s="142"/>
      <c r="F7" s="142"/>
      <c r="G7" s="142"/>
      <c r="H7" s="142"/>
      <c r="I7" s="168"/>
      <c r="J7" s="168"/>
      <c r="K7" s="168"/>
      <c r="L7" s="168"/>
      <c r="M7" s="168"/>
      <c r="N7" s="168"/>
      <c r="O7" s="168"/>
      <c r="P7" s="168"/>
      <c r="Q7" s="168"/>
      <c r="R7" s="168"/>
      <c r="S7" s="168"/>
      <c r="T7" s="168"/>
      <c r="U7" s="168"/>
    </row>
    <row r="8" spans="1:21" x14ac:dyDescent="0.25">
      <c r="A8" s="314" t="s">
        <v>608</v>
      </c>
      <c r="B8" s="314"/>
      <c r="C8" s="314"/>
      <c r="D8" s="314"/>
      <c r="E8" s="314"/>
      <c r="F8" s="314"/>
      <c r="G8" s="314"/>
      <c r="H8" s="314"/>
      <c r="I8" s="314"/>
      <c r="J8" s="314"/>
      <c r="K8" s="314"/>
      <c r="L8" s="314"/>
      <c r="M8" s="314"/>
      <c r="N8" s="314"/>
      <c r="O8" s="314"/>
      <c r="P8" s="314"/>
      <c r="Q8" s="314"/>
      <c r="R8" s="314"/>
      <c r="S8" s="314"/>
      <c r="T8" s="314"/>
      <c r="U8" s="314"/>
    </row>
    <row r="9" spans="1:21" ht="18.75" customHeight="1" x14ac:dyDescent="0.25">
      <c r="A9" s="310" t="s">
        <v>8</v>
      </c>
      <c r="B9" s="310"/>
      <c r="C9" s="310"/>
      <c r="D9" s="310"/>
      <c r="E9" s="310"/>
      <c r="F9" s="310"/>
      <c r="G9" s="310"/>
      <c r="H9" s="310"/>
      <c r="I9" s="310"/>
      <c r="J9" s="310"/>
      <c r="K9" s="310"/>
      <c r="L9" s="310"/>
      <c r="M9" s="310"/>
      <c r="N9" s="310"/>
      <c r="O9" s="310"/>
      <c r="P9" s="310"/>
      <c r="Q9" s="310"/>
      <c r="R9" s="310"/>
      <c r="S9" s="310"/>
      <c r="T9" s="310"/>
      <c r="U9" s="310"/>
    </row>
    <row r="10" spans="1:21" ht="6" customHeight="1" x14ac:dyDescent="0.25">
      <c r="A10" s="142"/>
      <c r="B10" s="142"/>
      <c r="C10" s="142"/>
      <c r="D10" s="142"/>
      <c r="E10" s="142"/>
      <c r="F10" s="142"/>
      <c r="G10" s="142"/>
      <c r="H10" s="142"/>
      <c r="I10" s="168"/>
      <c r="J10" s="168"/>
      <c r="K10" s="168"/>
      <c r="L10" s="168"/>
      <c r="M10" s="168"/>
      <c r="N10" s="168"/>
      <c r="O10" s="168"/>
      <c r="P10" s="168"/>
      <c r="Q10" s="168"/>
      <c r="R10" s="168"/>
      <c r="S10" s="168"/>
      <c r="T10" s="168"/>
      <c r="U10" s="168"/>
    </row>
    <row r="11" spans="1:21" x14ac:dyDescent="0.25">
      <c r="A11" s="314" t="str">
        <f>'1. паспорт местоположение'!B11</f>
        <v>N_1.1.1.3.7</v>
      </c>
      <c r="B11" s="314"/>
      <c r="C11" s="314"/>
      <c r="D11" s="314"/>
      <c r="E11" s="314"/>
      <c r="F11" s="314"/>
      <c r="G11" s="314"/>
      <c r="H11" s="314"/>
      <c r="I11" s="314"/>
      <c r="J11" s="314"/>
      <c r="K11" s="314"/>
      <c r="L11" s="314"/>
      <c r="M11" s="314"/>
      <c r="N11" s="314"/>
      <c r="O11" s="314"/>
      <c r="P11" s="314"/>
      <c r="Q11" s="314"/>
      <c r="R11" s="314"/>
      <c r="S11" s="314"/>
      <c r="T11" s="314"/>
      <c r="U11" s="314"/>
    </row>
    <row r="12" spans="1:21" x14ac:dyDescent="0.25">
      <c r="A12" s="310" t="s">
        <v>7</v>
      </c>
      <c r="B12" s="310"/>
      <c r="C12" s="310"/>
      <c r="D12" s="310"/>
      <c r="E12" s="310"/>
      <c r="F12" s="310"/>
      <c r="G12" s="310"/>
      <c r="H12" s="310"/>
      <c r="I12" s="310"/>
      <c r="J12" s="310"/>
      <c r="K12" s="310"/>
      <c r="L12" s="310"/>
      <c r="M12" s="310"/>
      <c r="N12" s="310"/>
      <c r="O12" s="310"/>
      <c r="P12" s="310"/>
      <c r="Q12" s="310"/>
      <c r="R12" s="310"/>
      <c r="S12" s="310"/>
      <c r="T12" s="310"/>
      <c r="U12" s="310"/>
    </row>
    <row r="13" spans="1:21" ht="11.25" customHeight="1" x14ac:dyDescent="0.3">
      <c r="A13" s="11"/>
      <c r="B13" s="11"/>
      <c r="C13" s="11"/>
      <c r="D13" s="11"/>
      <c r="E13" s="11"/>
      <c r="F13" s="11"/>
      <c r="G13" s="11"/>
      <c r="H13" s="11"/>
      <c r="I13" s="169"/>
      <c r="J13" s="169"/>
      <c r="K13" s="169"/>
      <c r="L13" s="169"/>
      <c r="M13" s="169"/>
      <c r="N13" s="169"/>
      <c r="O13" s="169"/>
      <c r="P13" s="169"/>
      <c r="Q13" s="169"/>
      <c r="R13" s="169"/>
      <c r="S13" s="169"/>
      <c r="T13" s="169"/>
      <c r="U13" s="169"/>
    </row>
    <row r="14" spans="1:21" x14ac:dyDescent="0.25">
      <c r="A14" s="314" t="str">
        <f>'1. паспорт местоположение'!A14:C14</f>
        <v>Строительство ЛЭП 6 кВ от опоры ЛЭП 6 кВ ф.6-18-Н ПС 110/6 кВ №37
 (ПИР, СМР - 2023 г.)</v>
      </c>
      <c r="B14" s="314"/>
      <c r="C14" s="314"/>
      <c r="D14" s="314"/>
      <c r="E14" s="314"/>
      <c r="F14" s="314"/>
      <c r="G14" s="314"/>
      <c r="H14" s="314"/>
      <c r="I14" s="314"/>
      <c r="J14" s="314"/>
      <c r="K14" s="314"/>
      <c r="L14" s="314"/>
      <c r="M14" s="314"/>
      <c r="N14" s="314"/>
      <c r="O14" s="314"/>
      <c r="P14" s="314"/>
      <c r="Q14" s="314"/>
      <c r="R14" s="314"/>
      <c r="S14" s="314"/>
      <c r="T14" s="314"/>
      <c r="U14" s="314"/>
    </row>
    <row r="15" spans="1:21" ht="15.75" customHeight="1" x14ac:dyDescent="0.25">
      <c r="A15" s="310" t="s">
        <v>6</v>
      </c>
      <c r="B15" s="310"/>
      <c r="C15" s="310"/>
      <c r="D15" s="310"/>
      <c r="E15" s="310"/>
      <c r="F15" s="310"/>
      <c r="G15" s="310"/>
      <c r="H15" s="310"/>
      <c r="I15" s="310"/>
      <c r="J15" s="310"/>
      <c r="K15" s="310"/>
      <c r="L15" s="310"/>
      <c r="M15" s="310"/>
      <c r="N15" s="310"/>
      <c r="O15" s="310"/>
      <c r="P15" s="310"/>
      <c r="Q15" s="310"/>
      <c r="R15" s="310"/>
      <c r="S15" s="310"/>
      <c r="T15" s="310"/>
      <c r="U15" s="310"/>
    </row>
    <row r="16" spans="1:21" ht="6.75" customHeight="1" x14ac:dyDescent="0.25">
      <c r="A16" s="478"/>
      <c r="B16" s="478"/>
      <c r="C16" s="478"/>
      <c r="D16" s="478"/>
      <c r="E16" s="478"/>
      <c r="F16" s="478"/>
      <c r="G16" s="478"/>
      <c r="H16" s="478"/>
      <c r="I16" s="478"/>
      <c r="J16" s="478"/>
      <c r="K16" s="478"/>
      <c r="L16" s="478"/>
      <c r="M16" s="478"/>
      <c r="N16" s="478"/>
      <c r="O16" s="478"/>
      <c r="P16" s="478"/>
      <c r="Q16" s="478"/>
      <c r="R16" s="478"/>
      <c r="S16" s="478"/>
      <c r="T16" s="478"/>
      <c r="U16" s="478"/>
    </row>
    <row r="17" spans="1:27" x14ac:dyDescent="0.25">
      <c r="A17" s="479" t="s">
        <v>414</v>
      </c>
      <c r="B17" s="479"/>
      <c r="C17" s="479"/>
      <c r="D17" s="479"/>
      <c r="E17" s="479"/>
      <c r="F17" s="479"/>
      <c r="G17" s="479"/>
      <c r="H17" s="479"/>
      <c r="I17" s="479"/>
      <c r="J17" s="479"/>
      <c r="K17" s="479"/>
      <c r="L17" s="479"/>
      <c r="M17" s="479"/>
      <c r="N17" s="479"/>
      <c r="O17" s="479"/>
      <c r="P17" s="479"/>
      <c r="Q17" s="479"/>
      <c r="R17" s="479"/>
      <c r="S17" s="479"/>
      <c r="T17" s="479"/>
      <c r="U17" s="479"/>
    </row>
    <row r="18" spans="1:27" ht="9.75" customHeight="1" x14ac:dyDescent="0.25"/>
    <row r="19" spans="1:27" ht="20.25" customHeight="1" x14ac:dyDescent="0.25">
      <c r="A19" s="480" t="s">
        <v>165</v>
      </c>
      <c r="B19" s="480" t="s">
        <v>164</v>
      </c>
      <c r="C19" s="468" t="s">
        <v>163</v>
      </c>
      <c r="D19" s="468"/>
      <c r="E19" s="474" t="s">
        <v>162</v>
      </c>
      <c r="F19" s="474"/>
      <c r="G19" s="480" t="s">
        <v>529</v>
      </c>
      <c r="H19" s="483" t="s">
        <v>484</v>
      </c>
      <c r="I19" s="484"/>
      <c r="J19" s="483" t="s">
        <v>498</v>
      </c>
      <c r="K19" s="484"/>
      <c r="L19" s="483" t="s">
        <v>530</v>
      </c>
      <c r="M19" s="484"/>
      <c r="N19" s="483" t="s">
        <v>531</v>
      </c>
      <c r="O19" s="484"/>
      <c r="P19" s="484"/>
      <c r="Q19" s="484"/>
      <c r="R19" s="484"/>
      <c r="S19" s="484"/>
      <c r="T19" s="485" t="s">
        <v>532</v>
      </c>
      <c r="U19" s="486"/>
      <c r="V19" s="235"/>
      <c r="W19" s="235"/>
      <c r="X19" s="235"/>
    </row>
    <row r="20" spans="1:27" ht="66" customHeight="1" x14ac:dyDescent="0.25">
      <c r="A20" s="481"/>
      <c r="B20" s="481"/>
      <c r="C20" s="468"/>
      <c r="D20" s="468"/>
      <c r="E20" s="474"/>
      <c r="F20" s="474"/>
      <c r="G20" s="481"/>
      <c r="H20" s="236" t="s">
        <v>2</v>
      </c>
      <c r="I20" s="236" t="s">
        <v>11</v>
      </c>
      <c r="J20" s="236" t="s">
        <v>2</v>
      </c>
      <c r="K20" s="236" t="s">
        <v>533</v>
      </c>
      <c r="L20" s="236" t="s">
        <v>2</v>
      </c>
      <c r="M20" s="236" t="s">
        <v>533</v>
      </c>
      <c r="N20" s="489" t="s">
        <v>2</v>
      </c>
      <c r="O20" s="490"/>
      <c r="P20" s="491"/>
      <c r="Q20" s="489" t="s">
        <v>509</v>
      </c>
      <c r="R20" s="490"/>
      <c r="S20" s="491"/>
      <c r="T20" s="487"/>
      <c r="U20" s="488"/>
    </row>
    <row r="21" spans="1:27" ht="72.75" customHeight="1" x14ac:dyDescent="0.25">
      <c r="A21" s="482"/>
      <c r="B21" s="482"/>
      <c r="C21" s="221" t="s">
        <v>2</v>
      </c>
      <c r="D21" s="221" t="s">
        <v>509</v>
      </c>
      <c r="E21" s="237" t="s">
        <v>487</v>
      </c>
      <c r="F21" s="237" t="s">
        <v>534</v>
      </c>
      <c r="G21" s="482"/>
      <c r="H21" s="238" t="s">
        <v>400</v>
      </c>
      <c r="I21" s="238" t="s">
        <v>400</v>
      </c>
      <c r="J21" s="238" t="s">
        <v>400</v>
      </c>
      <c r="K21" s="238" t="s">
        <v>400</v>
      </c>
      <c r="L21" s="238" t="s">
        <v>400</v>
      </c>
      <c r="M21" s="238" t="s">
        <v>400</v>
      </c>
      <c r="N21" s="238" t="s">
        <v>400</v>
      </c>
      <c r="O21" s="238" t="s">
        <v>542</v>
      </c>
      <c r="P21" s="238" t="s">
        <v>535</v>
      </c>
      <c r="Q21" s="238" t="s">
        <v>400</v>
      </c>
      <c r="R21" s="238" t="s">
        <v>542</v>
      </c>
      <c r="S21" s="238" t="s">
        <v>535</v>
      </c>
      <c r="T21" s="221" t="s">
        <v>488</v>
      </c>
      <c r="U21" s="221" t="s">
        <v>509</v>
      </c>
      <c r="AA21" s="239"/>
    </row>
    <row r="22" spans="1:27" ht="19.5" customHeight="1" x14ac:dyDescent="0.25">
      <c r="A22" s="216">
        <v>1</v>
      </c>
      <c r="B22" s="216">
        <v>2</v>
      </c>
      <c r="C22" s="216">
        <v>3</v>
      </c>
      <c r="D22" s="216">
        <v>4</v>
      </c>
      <c r="E22" s="216">
        <v>5</v>
      </c>
      <c r="F22" s="216">
        <v>6</v>
      </c>
      <c r="G22" s="216">
        <v>7</v>
      </c>
      <c r="H22" s="216">
        <v>8</v>
      </c>
      <c r="I22" s="216">
        <v>9</v>
      </c>
      <c r="J22" s="216">
        <v>10</v>
      </c>
      <c r="K22" s="216">
        <v>11</v>
      </c>
      <c r="L22" s="216">
        <v>12</v>
      </c>
      <c r="M22" s="216">
        <v>13</v>
      </c>
      <c r="N22" s="216">
        <v>14</v>
      </c>
      <c r="O22" s="55" t="s">
        <v>536</v>
      </c>
      <c r="P22" s="55" t="s">
        <v>537</v>
      </c>
      <c r="Q22" s="216">
        <v>15</v>
      </c>
      <c r="R22" s="55" t="s">
        <v>538</v>
      </c>
      <c r="S22" s="55" t="s">
        <v>539</v>
      </c>
      <c r="T22" s="216">
        <v>20</v>
      </c>
      <c r="U22" s="216">
        <v>21</v>
      </c>
    </row>
    <row r="23" spans="1:27" ht="30" customHeight="1" x14ac:dyDescent="0.25">
      <c r="A23" s="55">
        <v>1</v>
      </c>
      <c r="B23" s="54" t="s">
        <v>161</v>
      </c>
      <c r="C23" s="240">
        <v>0</v>
      </c>
      <c r="D23" s="240">
        <v>0.46050479999999994</v>
      </c>
      <c r="E23" s="240">
        <v>0</v>
      </c>
      <c r="F23" s="240">
        <v>0.46050479999999994</v>
      </c>
      <c r="G23" s="240">
        <v>0</v>
      </c>
      <c r="H23" s="240">
        <v>0</v>
      </c>
      <c r="I23" s="240">
        <v>0</v>
      </c>
      <c r="J23" s="240">
        <v>0</v>
      </c>
      <c r="K23" s="240">
        <v>0</v>
      </c>
      <c r="L23" s="240">
        <v>0</v>
      </c>
      <c r="M23" s="240">
        <v>0</v>
      </c>
      <c r="N23" s="240">
        <f>O23+P23</f>
        <v>0</v>
      </c>
      <c r="O23" s="240">
        <v>0</v>
      </c>
      <c r="P23" s="240">
        <v>0</v>
      </c>
      <c r="Q23" s="240">
        <f>R23+S23</f>
        <v>0.46050479999999994</v>
      </c>
      <c r="R23" s="240">
        <f>SUM(R24:R28)</f>
        <v>0</v>
      </c>
      <c r="S23" s="240">
        <f>SUM(S24:S28)</f>
        <v>0.46050479999999994</v>
      </c>
      <c r="T23" s="240">
        <v>0</v>
      </c>
      <c r="U23" s="240">
        <v>0.46050479999999994</v>
      </c>
      <c r="X23" s="241"/>
    </row>
    <row r="24" spans="1:27" x14ac:dyDescent="0.25">
      <c r="A24" s="52" t="s">
        <v>160</v>
      </c>
      <c r="B24" s="40" t="s">
        <v>159</v>
      </c>
      <c r="C24" s="242">
        <v>0</v>
      </c>
      <c r="D24" s="242">
        <v>0</v>
      </c>
      <c r="E24" s="242">
        <v>0</v>
      </c>
      <c r="F24" s="242">
        <v>0</v>
      </c>
      <c r="G24" s="242">
        <v>0</v>
      </c>
      <c r="H24" s="242">
        <v>0</v>
      </c>
      <c r="I24" s="242">
        <v>0</v>
      </c>
      <c r="J24" s="242">
        <v>0</v>
      </c>
      <c r="K24" s="242">
        <v>0</v>
      </c>
      <c r="L24" s="242">
        <v>0</v>
      </c>
      <c r="M24" s="242">
        <v>0</v>
      </c>
      <c r="N24" s="242">
        <f t="shared" ref="N24:N33" si="0">O24+P24</f>
        <v>0</v>
      </c>
      <c r="O24" s="242">
        <v>0</v>
      </c>
      <c r="P24" s="242">
        <v>0</v>
      </c>
      <c r="Q24" s="242">
        <f t="shared" ref="Q24:Q33" si="1">R24+S24</f>
        <v>0</v>
      </c>
      <c r="R24" s="242">
        <v>0</v>
      </c>
      <c r="S24" s="242">
        <v>0</v>
      </c>
      <c r="T24" s="242">
        <v>0</v>
      </c>
      <c r="U24" s="242">
        <v>0</v>
      </c>
      <c r="W24" s="241"/>
    </row>
    <row r="25" spans="1:27" x14ac:dyDescent="0.25">
      <c r="A25" s="52" t="s">
        <v>158</v>
      </c>
      <c r="B25" s="40" t="s">
        <v>157</v>
      </c>
      <c r="C25" s="242">
        <v>0</v>
      </c>
      <c r="D25" s="242">
        <v>0</v>
      </c>
      <c r="E25" s="242">
        <v>0</v>
      </c>
      <c r="F25" s="242">
        <v>0</v>
      </c>
      <c r="G25" s="242">
        <v>0</v>
      </c>
      <c r="H25" s="242">
        <v>0</v>
      </c>
      <c r="I25" s="242">
        <v>0</v>
      </c>
      <c r="J25" s="242">
        <v>0</v>
      </c>
      <c r="K25" s="242">
        <v>0</v>
      </c>
      <c r="L25" s="242">
        <v>0</v>
      </c>
      <c r="M25" s="242">
        <v>0</v>
      </c>
      <c r="N25" s="242">
        <f t="shared" si="0"/>
        <v>0</v>
      </c>
      <c r="O25" s="242">
        <v>0</v>
      </c>
      <c r="P25" s="242">
        <v>0</v>
      </c>
      <c r="Q25" s="242">
        <f t="shared" si="1"/>
        <v>0</v>
      </c>
      <c r="R25" s="242">
        <v>0</v>
      </c>
      <c r="S25" s="242">
        <v>0</v>
      </c>
      <c r="T25" s="242">
        <v>0</v>
      </c>
      <c r="U25" s="242">
        <v>0</v>
      </c>
    </row>
    <row r="26" spans="1:27" ht="31.5" x14ac:dyDescent="0.25">
      <c r="A26" s="52" t="s">
        <v>156</v>
      </c>
      <c r="B26" s="40" t="s">
        <v>356</v>
      </c>
      <c r="C26" s="242">
        <v>0</v>
      </c>
      <c r="D26" s="242">
        <v>0</v>
      </c>
      <c r="E26" s="242">
        <v>0</v>
      </c>
      <c r="F26" s="242">
        <v>0.46050479999999994</v>
      </c>
      <c r="G26" s="242">
        <v>0</v>
      </c>
      <c r="H26" s="242">
        <v>0</v>
      </c>
      <c r="I26" s="242">
        <v>0</v>
      </c>
      <c r="J26" s="242">
        <v>0</v>
      </c>
      <c r="K26" s="242">
        <v>0</v>
      </c>
      <c r="L26" s="242">
        <v>0</v>
      </c>
      <c r="M26" s="242">
        <v>0</v>
      </c>
      <c r="N26" s="242">
        <f t="shared" si="0"/>
        <v>0</v>
      </c>
      <c r="O26" s="242">
        <v>0</v>
      </c>
      <c r="P26" s="242">
        <v>0</v>
      </c>
      <c r="Q26" s="242">
        <v>0</v>
      </c>
      <c r="R26" s="242">
        <f>R29*1.2</f>
        <v>0</v>
      </c>
      <c r="S26" s="242">
        <v>0</v>
      </c>
      <c r="T26" s="242">
        <v>0</v>
      </c>
      <c r="U26" s="242">
        <v>0</v>
      </c>
    </row>
    <row r="27" spans="1:27" x14ac:dyDescent="0.25">
      <c r="A27" s="52" t="s">
        <v>155</v>
      </c>
      <c r="B27" s="40" t="s">
        <v>154</v>
      </c>
      <c r="C27" s="242">
        <v>0</v>
      </c>
      <c r="D27" s="242">
        <f>U27</f>
        <v>0.46050479999999994</v>
      </c>
      <c r="E27" s="242">
        <v>0</v>
      </c>
      <c r="F27" s="242">
        <v>0</v>
      </c>
      <c r="G27" s="242">
        <v>0</v>
      </c>
      <c r="H27" s="242">
        <v>0</v>
      </c>
      <c r="I27" s="242">
        <v>0</v>
      </c>
      <c r="J27" s="242">
        <v>0</v>
      </c>
      <c r="K27" s="242">
        <v>0</v>
      </c>
      <c r="L27" s="242">
        <v>0</v>
      </c>
      <c r="M27" s="242">
        <v>0</v>
      </c>
      <c r="N27" s="242">
        <f t="shared" si="0"/>
        <v>0</v>
      </c>
      <c r="O27" s="242">
        <v>0</v>
      </c>
      <c r="P27" s="242">
        <v>0</v>
      </c>
      <c r="Q27" s="242">
        <v>0.46050479999999994</v>
      </c>
      <c r="R27" s="242">
        <v>0</v>
      </c>
      <c r="S27" s="242">
        <v>0.46050479999999994</v>
      </c>
      <c r="T27" s="242">
        <v>0</v>
      </c>
      <c r="U27" s="242">
        <f>Q27</f>
        <v>0.46050479999999994</v>
      </c>
    </row>
    <row r="28" spans="1:27" x14ac:dyDescent="0.25">
      <c r="A28" s="52" t="s">
        <v>153</v>
      </c>
      <c r="B28" s="56" t="s">
        <v>152</v>
      </c>
      <c r="C28" s="242">
        <v>0</v>
      </c>
      <c r="D28" s="242">
        <v>0</v>
      </c>
      <c r="E28" s="242">
        <v>0</v>
      </c>
      <c r="F28" s="242">
        <v>0</v>
      </c>
      <c r="G28" s="242">
        <v>0</v>
      </c>
      <c r="H28" s="242">
        <v>0</v>
      </c>
      <c r="I28" s="242">
        <v>0</v>
      </c>
      <c r="J28" s="242">
        <v>0</v>
      </c>
      <c r="K28" s="242">
        <v>0</v>
      </c>
      <c r="L28" s="242">
        <v>0</v>
      </c>
      <c r="M28" s="242">
        <v>0</v>
      </c>
      <c r="N28" s="242">
        <f t="shared" si="0"/>
        <v>0</v>
      </c>
      <c r="O28" s="242">
        <v>0</v>
      </c>
      <c r="P28" s="242">
        <v>0</v>
      </c>
      <c r="Q28" s="242">
        <f t="shared" si="1"/>
        <v>0</v>
      </c>
      <c r="R28" s="242">
        <v>0</v>
      </c>
      <c r="S28" s="242">
        <v>0</v>
      </c>
      <c r="T28" s="242">
        <v>0</v>
      </c>
      <c r="U28" s="242">
        <v>0</v>
      </c>
    </row>
    <row r="29" spans="1:27" ht="31.5" x14ac:dyDescent="0.25">
      <c r="A29" s="55" t="s">
        <v>58</v>
      </c>
      <c r="B29" s="54" t="s">
        <v>151</v>
      </c>
      <c r="C29" s="240">
        <v>0</v>
      </c>
      <c r="D29" s="240">
        <v>0.38375399999999998</v>
      </c>
      <c r="E29" s="240">
        <v>0</v>
      </c>
      <c r="F29" s="240">
        <v>0.38375399999999998</v>
      </c>
      <c r="G29" s="240">
        <v>0</v>
      </c>
      <c r="H29" s="240">
        <v>0</v>
      </c>
      <c r="I29" s="240">
        <v>0</v>
      </c>
      <c r="J29" s="240">
        <v>0</v>
      </c>
      <c r="K29" s="240">
        <v>0</v>
      </c>
      <c r="L29" s="240">
        <v>0</v>
      </c>
      <c r="M29" s="240">
        <v>0</v>
      </c>
      <c r="N29" s="240">
        <f>O29+P29</f>
        <v>0</v>
      </c>
      <c r="O29" s="240">
        <v>0</v>
      </c>
      <c r="P29" s="240">
        <v>0</v>
      </c>
      <c r="Q29" s="240">
        <f t="shared" si="1"/>
        <v>0.38375399999999998</v>
      </c>
      <c r="R29" s="240">
        <f>SUM(R30:R33)</f>
        <v>0</v>
      </c>
      <c r="S29" s="240">
        <f>SUM(S30:S33)</f>
        <v>0.38375399999999998</v>
      </c>
      <c r="T29" s="240">
        <v>0</v>
      </c>
      <c r="U29" s="240">
        <v>0.38375399999999998</v>
      </c>
    </row>
    <row r="30" spans="1:27" x14ac:dyDescent="0.25">
      <c r="A30" s="55" t="s">
        <v>150</v>
      </c>
      <c r="B30" s="40" t="s">
        <v>149</v>
      </c>
      <c r="C30" s="242">
        <v>0</v>
      </c>
      <c r="D30" s="242">
        <v>0</v>
      </c>
      <c r="E30" s="242">
        <v>0</v>
      </c>
      <c r="F30" s="242">
        <v>0</v>
      </c>
      <c r="G30" s="242">
        <v>0</v>
      </c>
      <c r="H30" s="242">
        <v>0</v>
      </c>
      <c r="I30" s="242">
        <v>0</v>
      </c>
      <c r="J30" s="242">
        <v>0</v>
      </c>
      <c r="K30" s="242">
        <v>0</v>
      </c>
      <c r="L30" s="242">
        <v>0</v>
      </c>
      <c r="M30" s="242">
        <v>0</v>
      </c>
      <c r="N30" s="242">
        <f t="shared" si="0"/>
        <v>0</v>
      </c>
      <c r="O30" s="242">
        <v>0</v>
      </c>
      <c r="P30" s="242">
        <v>0</v>
      </c>
      <c r="Q30" s="242">
        <f t="shared" si="1"/>
        <v>0</v>
      </c>
      <c r="R30" s="242">
        <v>0</v>
      </c>
      <c r="S30" s="242">
        <v>0</v>
      </c>
      <c r="T30" s="242">
        <v>0</v>
      </c>
      <c r="U30" s="242">
        <v>0</v>
      </c>
      <c r="V30" s="241"/>
      <c r="W30" s="241"/>
    </row>
    <row r="31" spans="1:27" x14ac:dyDescent="0.25">
      <c r="A31" s="55" t="s">
        <v>148</v>
      </c>
      <c r="B31" s="40" t="s">
        <v>147</v>
      </c>
      <c r="C31" s="242">
        <v>0</v>
      </c>
      <c r="D31" s="242">
        <v>0</v>
      </c>
      <c r="E31" s="242">
        <v>0</v>
      </c>
      <c r="F31" s="242">
        <v>0</v>
      </c>
      <c r="G31" s="242">
        <v>0</v>
      </c>
      <c r="H31" s="242">
        <v>0</v>
      </c>
      <c r="I31" s="242">
        <v>0</v>
      </c>
      <c r="J31" s="242">
        <v>0</v>
      </c>
      <c r="K31" s="242">
        <v>0</v>
      </c>
      <c r="L31" s="242">
        <v>0</v>
      </c>
      <c r="M31" s="242">
        <v>0</v>
      </c>
      <c r="N31" s="242">
        <f t="shared" si="0"/>
        <v>0</v>
      </c>
      <c r="O31" s="242">
        <v>0</v>
      </c>
      <c r="P31" s="242">
        <v>0</v>
      </c>
      <c r="Q31" s="242">
        <f t="shared" si="1"/>
        <v>0</v>
      </c>
      <c r="R31" s="242">
        <v>0</v>
      </c>
      <c r="S31" s="242">
        <v>0</v>
      </c>
      <c r="T31" s="242">
        <v>0</v>
      </c>
      <c r="U31" s="242">
        <v>0</v>
      </c>
      <c r="V31" s="241"/>
    </row>
    <row r="32" spans="1:27" x14ac:dyDescent="0.25">
      <c r="A32" s="55" t="s">
        <v>146</v>
      </c>
      <c r="B32" s="40" t="s">
        <v>145</v>
      </c>
      <c r="C32" s="242">
        <v>0</v>
      </c>
      <c r="D32" s="242">
        <v>0.38375399999999998</v>
      </c>
      <c r="E32" s="242">
        <v>0</v>
      </c>
      <c r="F32" s="242">
        <v>0.38375399999999998</v>
      </c>
      <c r="G32" s="242">
        <v>0</v>
      </c>
      <c r="H32" s="242">
        <v>0</v>
      </c>
      <c r="I32" s="242">
        <v>0</v>
      </c>
      <c r="J32" s="242">
        <v>0</v>
      </c>
      <c r="K32" s="242">
        <v>0</v>
      </c>
      <c r="L32" s="242">
        <v>0</v>
      </c>
      <c r="M32" s="242">
        <v>0</v>
      </c>
      <c r="N32" s="242">
        <f t="shared" si="0"/>
        <v>0</v>
      </c>
      <c r="O32" s="242">
        <v>0</v>
      </c>
      <c r="P32" s="242">
        <v>0</v>
      </c>
      <c r="Q32" s="242">
        <f t="shared" si="1"/>
        <v>0.38375399999999998</v>
      </c>
      <c r="R32" s="242">
        <v>0</v>
      </c>
      <c r="S32" s="242">
        <v>0.38375399999999998</v>
      </c>
      <c r="T32" s="242">
        <v>0</v>
      </c>
      <c r="U32" s="242">
        <v>0.38375399999999998</v>
      </c>
    </row>
    <row r="33" spans="1:21" x14ac:dyDescent="0.25">
      <c r="A33" s="55" t="s">
        <v>144</v>
      </c>
      <c r="B33" s="40" t="s">
        <v>143</v>
      </c>
      <c r="C33" s="242">
        <v>0</v>
      </c>
      <c r="D33" s="242">
        <v>0</v>
      </c>
      <c r="E33" s="242">
        <v>0</v>
      </c>
      <c r="F33" s="242">
        <v>0</v>
      </c>
      <c r="G33" s="242">
        <v>0</v>
      </c>
      <c r="H33" s="242">
        <v>0</v>
      </c>
      <c r="I33" s="242">
        <v>0</v>
      </c>
      <c r="J33" s="242">
        <v>0</v>
      </c>
      <c r="K33" s="242">
        <v>0</v>
      </c>
      <c r="L33" s="242">
        <v>0</v>
      </c>
      <c r="M33" s="242">
        <v>0</v>
      </c>
      <c r="N33" s="242">
        <f t="shared" si="0"/>
        <v>0</v>
      </c>
      <c r="O33" s="242">
        <v>0</v>
      </c>
      <c r="P33" s="242">
        <v>0</v>
      </c>
      <c r="Q33" s="242">
        <f t="shared" si="1"/>
        <v>0</v>
      </c>
      <c r="R33" s="242">
        <v>0</v>
      </c>
      <c r="S33" s="242">
        <v>0</v>
      </c>
      <c r="T33" s="242">
        <v>0</v>
      </c>
      <c r="U33" s="242">
        <v>0</v>
      </c>
    </row>
    <row r="34" spans="1:21" x14ac:dyDescent="0.25">
      <c r="A34" s="55" t="s">
        <v>57</v>
      </c>
      <c r="B34" s="54" t="s">
        <v>142</v>
      </c>
      <c r="C34" s="243" t="s">
        <v>453</v>
      </c>
      <c r="D34" s="243" t="s">
        <v>453</v>
      </c>
      <c r="E34" s="243" t="s">
        <v>453</v>
      </c>
      <c r="F34" s="243" t="s">
        <v>453</v>
      </c>
      <c r="G34" s="243" t="s">
        <v>453</v>
      </c>
      <c r="H34" s="243" t="s">
        <v>453</v>
      </c>
      <c r="I34" s="243" t="s">
        <v>453</v>
      </c>
      <c r="J34" s="243" t="s">
        <v>453</v>
      </c>
      <c r="K34" s="243" t="s">
        <v>453</v>
      </c>
      <c r="L34" s="243" t="s">
        <v>453</v>
      </c>
      <c r="M34" s="243" t="s">
        <v>453</v>
      </c>
      <c r="N34" s="243" t="s">
        <v>453</v>
      </c>
      <c r="O34" s="243" t="s">
        <v>453</v>
      </c>
      <c r="P34" s="243" t="s">
        <v>453</v>
      </c>
      <c r="Q34" s="243" t="s">
        <v>453</v>
      </c>
      <c r="R34" s="243" t="s">
        <v>453</v>
      </c>
      <c r="S34" s="243" t="s">
        <v>453</v>
      </c>
      <c r="T34" s="242" t="s">
        <v>453</v>
      </c>
      <c r="U34" s="243" t="s">
        <v>453</v>
      </c>
    </row>
    <row r="35" spans="1:21" x14ac:dyDescent="0.25">
      <c r="A35" s="52" t="s">
        <v>141</v>
      </c>
      <c r="B35" s="51" t="s">
        <v>140</v>
      </c>
      <c r="C35" s="243" t="s">
        <v>453</v>
      </c>
      <c r="D35" s="243" t="s">
        <v>453</v>
      </c>
      <c r="E35" s="243" t="s">
        <v>453</v>
      </c>
      <c r="F35" s="243" t="s">
        <v>453</v>
      </c>
      <c r="G35" s="243" t="s">
        <v>453</v>
      </c>
      <c r="H35" s="243" t="s">
        <v>453</v>
      </c>
      <c r="I35" s="243" t="s">
        <v>453</v>
      </c>
      <c r="J35" s="243" t="s">
        <v>453</v>
      </c>
      <c r="K35" s="243" t="s">
        <v>453</v>
      </c>
      <c r="L35" s="243" t="s">
        <v>453</v>
      </c>
      <c r="M35" s="243" t="s">
        <v>453</v>
      </c>
      <c r="N35" s="243" t="s">
        <v>453</v>
      </c>
      <c r="O35" s="243" t="s">
        <v>453</v>
      </c>
      <c r="P35" s="243" t="s">
        <v>453</v>
      </c>
      <c r="Q35" s="243" t="s">
        <v>453</v>
      </c>
      <c r="R35" s="243" t="s">
        <v>453</v>
      </c>
      <c r="S35" s="243" t="s">
        <v>453</v>
      </c>
      <c r="T35" s="242" t="s">
        <v>453</v>
      </c>
      <c r="U35" s="243" t="s">
        <v>453</v>
      </c>
    </row>
    <row r="36" spans="1:21" x14ac:dyDescent="0.25">
      <c r="A36" s="52" t="s">
        <v>139</v>
      </c>
      <c r="B36" s="51" t="s">
        <v>129</v>
      </c>
      <c r="C36" s="243" t="s">
        <v>453</v>
      </c>
      <c r="D36" s="243" t="s">
        <v>453</v>
      </c>
      <c r="E36" s="243" t="s">
        <v>453</v>
      </c>
      <c r="F36" s="243" t="s">
        <v>453</v>
      </c>
      <c r="G36" s="243" t="s">
        <v>453</v>
      </c>
      <c r="H36" s="243" t="s">
        <v>453</v>
      </c>
      <c r="I36" s="243" t="s">
        <v>453</v>
      </c>
      <c r="J36" s="243" t="s">
        <v>453</v>
      </c>
      <c r="K36" s="243" t="s">
        <v>453</v>
      </c>
      <c r="L36" s="243" t="s">
        <v>453</v>
      </c>
      <c r="M36" s="243" t="s">
        <v>453</v>
      </c>
      <c r="N36" s="243" t="s">
        <v>453</v>
      </c>
      <c r="O36" s="243" t="s">
        <v>453</v>
      </c>
      <c r="P36" s="243" t="s">
        <v>453</v>
      </c>
      <c r="Q36" s="243" t="s">
        <v>453</v>
      </c>
      <c r="R36" s="243" t="s">
        <v>453</v>
      </c>
      <c r="S36" s="243" t="s">
        <v>453</v>
      </c>
      <c r="T36" s="242" t="s">
        <v>453</v>
      </c>
      <c r="U36" s="243" t="s">
        <v>453</v>
      </c>
    </row>
    <row r="37" spans="1:21" x14ac:dyDescent="0.25">
      <c r="A37" s="52" t="s">
        <v>138</v>
      </c>
      <c r="B37" s="51" t="s">
        <v>127</v>
      </c>
      <c r="C37" s="243" t="s">
        <v>453</v>
      </c>
      <c r="D37" s="243" t="s">
        <v>453</v>
      </c>
      <c r="E37" s="243" t="s">
        <v>453</v>
      </c>
      <c r="F37" s="243" t="s">
        <v>453</v>
      </c>
      <c r="G37" s="243" t="s">
        <v>453</v>
      </c>
      <c r="H37" s="243" t="s">
        <v>453</v>
      </c>
      <c r="I37" s="243" t="s">
        <v>453</v>
      </c>
      <c r="J37" s="243" t="s">
        <v>453</v>
      </c>
      <c r="K37" s="243" t="s">
        <v>453</v>
      </c>
      <c r="L37" s="243" t="s">
        <v>453</v>
      </c>
      <c r="M37" s="243" t="s">
        <v>453</v>
      </c>
      <c r="N37" s="243" t="s">
        <v>453</v>
      </c>
      <c r="O37" s="243" t="s">
        <v>453</v>
      </c>
      <c r="P37" s="243" t="s">
        <v>453</v>
      </c>
      <c r="Q37" s="243" t="s">
        <v>453</v>
      </c>
      <c r="R37" s="243" t="s">
        <v>453</v>
      </c>
      <c r="S37" s="243" t="s">
        <v>453</v>
      </c>
      <c r="T37" s="242" t="s">
        <v>453</v>
      </c>
      <c r="U37" s="243" t="s">
        <v>453</v>
      </c>
    </row>
    <row r="38" spans="1:21" x14ac:dyDescent="0.25">
      <c r="A38" s="52" t="s">
        <v>137</v>
      </c>
      <c r="B38" s="40" t="s">
        <v>125</v>
      </c>
      <c r="C38" s="243" t="s">
        <v>453</v>
      </c>
      <c r="D38" s="243" t="s">
        <v>453</v>
      </c>
      <c r="E38" s="243" t="s">
        <v>453</v>
      </c>
      <c r="F38" s="243" t="s">
        <v>453</v>
      </c>
      <c r="G38" s="243" t="s">
        <v>453</v>
      </c>
      <c r="H38" s="243" t="s">
        <v>453</v>
      </c>
      <c r="I38" s="243" t="s">
        <v>453</v>
      </c>
      <c r="J38" s="243" t="s">
        <v>453</v>
      </c>
      <c r="K38" s="243" t="s">
        <v>453</v>
      </c>
      <c r="L38" s="243" t="s">
        <v>453</v>
      </c>
      <c r="M38" s="243" t="s">
        <v>453</v>
      </c>
      <c r="N38" s="243" t="s">
        <v>453</v>
      </c>
      <c r="O38" s="243" t="s">
        <v>453</v>
      </c>
      <c r="P38" s="243" t="s">
        <v>453</v>
      </c>
      <c r="Q38" s="243" t="s">
        <v>453</v>
      </c>
      <c r="R38" s="243" t="s">
        <v>453</v>
      </c>
      <c r="S38" s="243" t="s">
        <v>453</v>
      </c>
      <c r="T38" s="242" t="s">
        <v>453</v>
      </c>
      <c r="U38" s="243" t="s">
        <v>453</v>
      </c>
    </row>
    <row r="39" spans="1:21" x14ac:dyDescent="0.25">
      <c r="A39" s="52" t="s">
        <v>136</v>
      </c>
      <c r="B39" s="40" t="s">
        <v>123</v>
      </c>
      <c r="C39" s="243" t="s">
        <v>453</v>
      </c>
      <c r="D39" s="243" t="s">
        <v>453</v>
      </c>
      <c r="E39" s="243" t="s">
        <v>453</v>
      </c>
      <c r="F39" s="243" t="s">
        <v>453</v>
      </c>
      <c r="G39" s="243" t="s">
        <v>453</v>
      </c>
      <c r="H39" s="243" t="s">
        <v>453</v>
      </c>
      <c r="I39" s="243" t="s">
        <v>453</v>
      </c>
      <c r="J39" s="243" t="s">
        <v>453</v>
      </c>
      <c r="K39" s="243" t="s">
        <v>453</v>
      </c>
      <c r="L39" s="243" t="s">
        <v>453</v>
      </c>
      <c r="M39" s="243" t="s">
        <v>453</v>
      </c>
      <c r="N39" s="243" t="s">
        <v>453</v>
      </c>
      <c r="O39" s="243" t="s">
        <v>453</v>
      </c>
      <c r="P39" s="243" t="s">
        <v>453</v>
      </c>
      <c r="Q39" s="243" t="s">
        <v>453</v>
      </c>
      <c r="R39" s="243" t="s">
        <v>453</v>
      </c>
      <c r="S39" s="243" t="s">
        <v>453</v>
      </c>
      <c r="T39" s="242" t="s">
        <v>453</v>
      </c>
      <c r="U39" s="243" t="s">
        <v>453</v>
      </c>
    </row>
    <row r="40" spans="1:21" x14ac:dyDescent="0.25">
      <c r="A40" s="52" t="s">
        <v>135</v>
      </c>
      <c r="B40" s="40" t="s">
        <v>121</v>
      </c>
      <c r="C40" s="243" t="s">
        <v>453</v>
      </c>
      <c r="D40" s="243" t="s">
        <v>453</v>
      </c>
      <c r="E40" s="243" t="s">
        <v>453</v>
      </c>
      <c r="F40" s="243" t="s">
        <v>453</v>
      </c>
      <c r="G40" s="243" t="s">
        <v>453</v>
      </c>
      <c r="H40" s="243" t="s">
        <v>453</v>
      </c>
      <c r="I40" s="243" t="s">
        <v>453</v>
      </c>
      <c r="J40" s="243" t="s">
        <v>453</v>
      </c>
      <c r="K40" s="243" t="s">
        <v>453</v>
      </c>
      <c r="L40" s="243" t="s">
        <v>453</v>
      </c>
      <c r="M40" s="243" t="s">
        <v>453</v>
      </c>
      <c r="N40" s="243" t="s">
        <v>453</v>
      </c>
      <c r="O40" s="243" t="s">
        <v>453</v>
      </c>
      <c r="P40" s="243" t="s">
        <v>453</v>
      </c>
      <c r="Q40" s="243" t="s">
        <v>453</v>
      </c>
      <c r="R40" s="243" t="s">
        <v>453</v>
      </c>
      <c r="S40" s="243" t="s">
        <v>453</v>
      </c>
      <c r="T40" s="242" t="s">
        <v>453</v>
      </c>
      <c r="U40" s="243" t="s">
        <v>453</v>
      </c>
    </row>
    <row r="41" spans="1:21" ht="18.75" x14ac:dyDescent="0.25">
      <c r="A41" s="52" t="s">
        <v>134</v>
      </c>
      <c r="B41" s="51" t="s">
        <v>540</v>
      </c>
      <c r="C41" s="243" t="s">
        <v>453</v>
      </c>
      <c r="D41" s="243" t="s">
        <v>453</v>
      </c>
      <c r="E41" s="243" t="s">
        <v>453</v>
      </c>
      <c r="F41" s="243" t="s">
        <v>453</v>
      </c>
      <c r="G41" s="243" t="s">
        <v>453</v>
      </c>
      <c r="H41" s="243" t="s">
        <v>453</v>
      </c>
      <c r="I41" s="243" t="s">
        <v>453</v>
      </c>
      <c r="J41" s="243" t="s">
        <v>453</v>
      </c>
      <c r="K41" s="243" t="s">
        <v>453</v>
      </c>
      <c r="L41" s="243" t="s">
        <v>453</v>
      </c>
      <c r="M41" s="243" t="s">
        <v>453</v>
      </c>
      <c r="N41" s="243" t="s">
        <v>453</v>
      </c>
      <c r="O41" s="243" t="s">
        <v>453</v>
      </c>
      <c r="P41" s="243" t="s">
        <v>453</v>
      </c>
      <c r="Q41" s="243" t="s">
        <v>453</v>
      </c>
      <c r="R41" s="243" t="s">
        <v>453</v>
      </c>
      <c r="S41" s="243" t="s">
        <v>453</v>
      </c>
      <c r="T41" s="242" t="s">
        <v>453</v>
      </c>
      <c r="U41" s="243" t="s">
        <v>453</v>
      </c>
    </row>
    <row r="42" spans="1:21" x14ac:dyDescent="0.25">
      <c r="A42" s="55" t="s">
        <v>56</v>
      </c>
      <c r="B42" s="54" t="s">
        <v>133</v>
      </c>
      <c r="C42" s="243" t="s">
        <v>453</v>
      </c>
      <c r="D42" s="243" t="s">
        <v>453</v>
      </c>
      <c r="E42" s="243" t="s">
        <v>453</v>
      </c>
      <c r="F42" s="243" t="s">
        <v>453</v>
      </c>
      <c r="G42" s="243" t="s">
        <v>453</v>
      </c>
      <c r="H42" s="243" t="s">
        <v>453</v>
      </c>
      <c r="I42" s="243" t="s">
        <v>453</v>
      </c>
      <c r="J42" s="243" t="s">
        <v>453</v>
      </c>
      <c r="K42" s="243" t="s">
        <v>453</v>
      </c>
      <c r="L42" s="243" t="s">
        <v>453</v>
      </c>
      <c r="M42" s="243" t="s">
        <v>453</v>
      </c>
      <c r="N42" s="243" t="s">
        <v>453</v>
      </c>
      <c r="O42" s="243" t="s">
        <v>453</v>
      </c>
      <c r="P42" s="243" t="s">
        <v>453</v>
      </c>
      <c r="Q42" s="243" t="s">
        <v>453</v>
      </c>
      <c r="R42" s="243" t="s">
        <v>453</v>
      </c>
      <c r="S42" s="243" t="s">
        <v>453</v>
      </c>
      <c r="T42" s="242" t="s">
        <v>453</v>
      </c>
      <c r="U42" s="243" t="s">
        <v>453</v>
      </c>
    </row>
    <row r="43" spans="1:21" x14ac:dyDescent="0.25">
      <c r="A43" s="52" t="s">
        <v>132</v>
      </c>
      <c r="B43" s="40" t="s">
        <v>131</v>
      </c>
      <c r="C43" s="243" t="s">
        <v>453</v>
      </c>
      <c r="D43" s="243" t="s">
        <v>453</v>
      </c>
      <c r="E43" s="243" t="s">
        <v>453</v>
      </c>
      <c r="F43" s="243" t="s">
        <v>453</v>
      </c>
      <c r="G43" s="243" t="s">
        <v>453</v>
      </c>
      <c r="H43" s="243" t="s">
        <v>453</v>
      </c>
      <c r="I43" s="243" t="s">
        <v>453</v>
      </c>
      <c r="J43" s="243" t="s">
        <v>453</v>
      </c>
      <c r="K43" s="243" t="s">
        <v>453</v>
      </c>
      <c r="L43" s="243" t="s">
        <v>453</v>
      </c>
      <c r="M43" s="243" t="s">
        <v>453</v>
      </c>
      <c r="N43" s="243" t="s">
        <v>453</v>
      </c>
      <c r="O43" s="243" t="s">
        <v>453</v>
      </c>
      <c r="P43" s="243" t="s">
        <v>453</v>
      </c>
      <c r="Q43" s="243" t="s">
        <v>453</v>
      </c>
      <c r="R43" s="243" t="s">
        <v>453</v>
      </c>
      <c r="S43" s="243" t="s">
        <v>453</v>
      </c>
      <c r="T43" s="242" t="s">
        <v>453</v>
      </c>
      <c r="U43" s="243" t="s">
        <v>453</v>
      </c>
    </row>
    <row r="44" spans="1:21" x14ac:dyDescent="0.25">
      <c r="A44" s="52" t="s">
        <v>130</v>
      </c>
      <c r="B44" s="40" t="s">
        <v>129</v>
      </c>
      <c r="C44" s="243" t="s">
        <v>453</v>
      </c>
      <c r="D44" s="243" t="s">
        <v>453</v>
      </c>
      <c r="E44" s="243" t="s">
        <v>453</v>
      </c>
      <c r="F44" s="243" t="s">
        <v>453</v>
      </c>
      <c r="G44" s="243" t="s">
        <v>453</v>
      </c>
      <c r="H44" s="243" t="s">
        <v>453</v>
      </c>
      <c r="I44" s="243" t="s">
        <v>453</v>
      </c>
      <c r="J44" s="243" t="s">
        <v>453</v>
      </c>
      <c r="K44" s="243" t="s">
        <v>453</v>
      </c>
      <c r="L44" s="243" t="s">
        <v>453</v>
      </c>
      <c r="M44" s="243" t="s">
        <v>453</v>
      </c>
      <c r="N44" s="243" t="s">
        <v>453</v>
      </c>
      <c r="O44" s="243" t="s">
        <v>453</v>
      </c>
      <c r="P44" s="243" t="s">
        <v>453</v>
      </c>
      <c r="Q44" s="243" t="s">
        <v>453</v>
      </c>
      <c r="R44" s="243" t="s">
        <v>453</v>
      </c>
      <c r="S44" s="243" t="s">
        <v>453</v>
      </c>
      <c r="T44" s="242" t="s">
        <v>453</v>
      </c>
      <c r="U44" s="243" t="s">
        <v>453</v>
      </c>
    </row>
    <row r="45" spans="1:21" x14ac:dyDescent="0.25">
      <c r="A45" s="52" t="s">
        <v>128</v>
      </c>
      <c r="B45" s="40" t="s">
        <v>127</v>
      </c>
      <c r="C45" s="243" t="s">
        <v>453</v>
      </c>
      <c r="D45" s="243" t="s">
        <v>453</v>
      </c>
      <c r="E45" s="243" t="s">
        <v>453</v>
      </c>
      <c r="F45" s="243" t="s">
        <v>453</v>
      </c>
      <c r="G45" s="243" t="s">
        <v>453</v>
      </c>
      <c r="H45" s="243" t="s">
        <v>453</v>
      </c>
      <c r="I45" s="243" t="s">
        <v>453</v>
      </c>
      <c r="J45" s="243" t="s">
        <v>453</v>
      </c>
      <c r="K45" s="243" t="s">
        <v>453</v>
      </c>
      <c r="L45" s="243" t="s">
        <v>453</v>
      </c>
      <c r="M45" s="243" t="s">
        <v>453</v>
      </c>
      <c r="N45" s="243" t="s">
        <v>453</v>
      </c>
      <c r="O45" s="243" t="s">
        <v>453</v>
      </c>
      <c r="P45" s="243" t="s">
        <v>453</v>
      </c>
      <c r="Q45" s="243" t="s">
        <v>453</v>
      </c>
      <c r="R45" s="243" t="s">
        <v>453</v>
      </c>
      <c r="S45" s="243" t="s">
        <v>453</v>
      </c>
      <c r="T45" s="242" t="s">
        <v>453</v>
      </c>
      <c r="U45" s="243" t="s">
        <v>453</v>
      </c>
    </row>
    <row r="46" spans="1:21" x14ac:dyDescent="0.25">
      <c r="A46" s="52" t="s">
        <v>126</v>
      </c>
      <c r="B46" s="40" t="s">
        <v>125</v>
      </c>
      <c r="C46" s="243" t="s">
        <v>453</v>
      </c>
      <c r="D46" s="243" t="s">
        <v>453</v>
      </c>
      <c r="E46" s="243" t="s">
        <v>453</v>
      </c>
      <c r="F46" s="243" t="s">
        <v>453</v>
      </c>
      <c r="G46" s="243" t="s">
        <v>453</v>
      </c>
      <c r="H46" s="243" t="s">
        <v>453</v>
      </c>
      <c r="I46" s="243" t="s">
        <v>453</v>
      </c>
      <c r="J46" s="243" t="s">
        <v>453</v>
      </c>
      <c r="K46" s="243" t="s">
        <v>453</v>
      </c>
      <c r="L46" s="243" t="s">
        <v>453</v>
      </c>
      <c r="M46" s="243" t="s">
        <v>453</v>
      </c>
      <c r="N46" s="243" t="s">
        <v>453</v>
      </c>
      <c r="O46" s="243" t="s">
        <v>453</v>
      </c>
      <c r="P46" s="243" t="s">
        <v>453</v>
      </c>
      <c r="Q46" s="243" t="s">
        <v>453</v>
      </c>
      <c r="R46" s="243" t="s">
        <v>453</v>
      </c>
      <c r="S46" s="243" t="s">
        <v>453</v>
      </c>
      <c r="T46" s="242" t="s">
        <v>453</v>
      </c>
      <c r="U46" s="243" t="s">
        <v>453</v>
      </c>
    </row>
    <row r="47" spans="1:21" x14ac:dyDescent="0.25">
      <c r="A47" s="52" t="s">
        <v>124</v>
      </c>
      <c r="B47" s="40" t="s">
        <v>123</v>
      </c>
      <c r="C47" s="243" t="s">
        <v>453</v>
      </c>
      <c r="D47" s="243" t="s">
        <v>453</v>
      </c>
      <c r="E47" s="243" t="s">
        <v>453</v>
      </c>
      <c r="F47" s="243" t="s">
        <v>453</v>
      </c>
      <c r="G47" s="243" t="s">
        <v>453</v>
      </c>
      <c r="H47" s="243" t="s">
        <v>453</v>
      </c>
      <c r="I47" s="243" t="s">
        <v>453</v>
      </c>
      <c r="J47" s="243" t="s">
        <v>453</v>
      </c>
      <c r="K47" s="243" t="s">
        <v>453</v>
      </c>
      <c r="L47" s="243" t="s">
        <v>453</v>
      </c>
      <c r="M47" s="243" t="s">
        <v>453</v>
      </c>
      <c r="N47" s="243" t="s">
        <v>453</v>
      </c>
      <c r="O47" s="243" t="s">
        <v>453</v>
      </c>
      <c r="P47" s="243" t="s">
        <v>453</v>
      </c>
      <c r="Q47" s="243" t="s">
        <v>453</v>
      </c>
      <c r="R47" s="243" t="s">
        <v>453</v>
      </c>
      <c r="S47" s="243" t="s">
        <v>453</v>
      </c>
      <c r="T47" s="242" t="s">
        <v>453</v>
      </c>
      <c r="U47" s="243" t="s">
        <v>453</v>
      </c>
    </row>
    <row r="48" spans="1:21" x14ac:dyDescent="0.25">
      <c r="A48" s="52" t="s">
        <v>122</v>
      </c>
      <c r="B48" s="40" t="s">
        <v>121</v>
      </c>
      <c r="C48" s="243" t="s">
        <v>453</v>
      </c>
      <c r="D48" s="243" t="s">
        <v>453</v>
      </c>
      <c r="E48" s="243" t="s">
        <v>453</v>
      </c>
      <c r="F48" s="243" t="s">
        <v>453</v>
      </c>
      <c r="G48" s="243" t="s">
        <v>453</v>
      </c>
      <c r="H48" s="243" t="s">
        <v>453</v>
      </c>
      <c r="I48" s="243" t="s">
        <v>453</v>
      </c>
      <c r="J48" s="243" t="s">
        <v>453</v>
      </c>
      <c r="K48" s="243" t="s">
        <v>453</v>
      </c>
      <c r="L48" s="243" t="s">
        <v>453</v>
      </c>
      <c r="M48" s="243" t="s">
        <v>453</v>
      </c>
      <c r="N48" s="243" t="s">
        <v>453</v>
      </c>
      <c r="O48" s="243" t="s">
        <v>453</v>
      </c>
      <c r="P48" s="243" t="s">
        <v>453</v>
      </c>
      <c r="Q48" s="243" t="s">
        <v>453</v>
      </c>
      <c r="R48" s="243" t="s">
        <v>453</v>
      </c>
      <c r="S48" s="243" t="s">
        <v>453</v>
      </c>
      <c r="T48" s="242" t="s">
        <v>453</v>
      </c>
      <c r="U48" s="243" t="s">
        <v>453</v>
      </c>
    </row>
    <row r="49" spans="1:21" ht="18.75" x14ac:dyDescent="0.25">
      <c r="A49" s="52" t="s">
        <v>120</v>
      </c>
      <c r="B49" s="51" t="s">
        <v>540</v>
      </c>
      <c r="C49" s="243" t="s">
        <v>453</v>
      </c>
      <c r="D49" s="243" t="s">
        <v>453</v>
      </c>
      <c r="E49" s="243" t="s">
        <v>453</v>
      </c>
      <c r="F49" s="243" t="s">
        <v>453</v>
      </c>
      <c r="G49" s="243" t="s">
        <v>453</v>
      </c>
      <c r="H49" s="243" t="s">
        <v>453</v>
      </c>
      <c r="I49" s="243" t="s">
        <v>453</v>
      </c>
      <c r="J49" s="243" t="s">
        <v>453</v>
      </c>
      <c r="K49" s="243" t="s">
        <v>453</v>
      </c>
      <c r="L49" s="243" t="s">
        <v>453</v>
      </c>
      <c r="M49" s="243" t="s">
        <v>453</v>
      </c>
      <c r="N49" s="243" t="s">
        <v>453</v>
      </c>
      <c r="O49" s="243" t="s">
        <v>453</v>
      </c>
      <c r="P49" s="243" t="s">
        <v>453</v>
      </c>
      <c r="Q49" s="243" t="s">
        <v>453</v>
      </c>
      <c r="R49" s="243" t="s">
        <v>453</v>
      </c>
      <c r="S49" s="243" t="s">
        <v>453</v>
      </c>
      <c r="T49" s="242" t="s">
        <v>453</v>
      </c>
      <c r="U49" s="243" t="s">
        <v>453</v>
      </c>
    </row>
    <row r="50" spans="1:21" x14ac:dyDescent="0.25">
      <c r="A50" s="55" t="s">
        <v>54</v>
      </c>
      <c r="B50" s="54" t="s">
        <v>119</v>
      </c>
      <c r="C50" s="243" t="s">
        <v>453</v>
      </c>
      <c r="D50" s="243" t="s">
        <v>453</v>
      </c>
      <c r="E50" s="243" t="s">
        <v>453</v>
      </c>
      <c r="F50" s="243" t="s">
        <v>453</v>
      </c>
      <c r="G50" s="243" t="s">
        <v>453</v>
      </c>
      <c r="H50" s="243" t="s">
        <v>453</v>
      </c>
      <c r="I50" s="243" t="s">
        <v>453</v>
      </c>
      <c r="J50" s="243" t="s">
        <v>453</v>
      </c>
      <c r="K50" s="243" t="s">
        <v>453</v>
      </c>
      <c r="L50" s="243" t="s">
        <v>453</v>
      </c>
      <c r="M50" s="243" t="s">
        <v>453</v>
      </c>
      <c r="N50" s="243" t="s">
        <v>453</v>
      </c>
      <c r="O50" s="243" t="s">
        <v>453</v>
      </c>
      <c r="P50" s="243" t="s">
        <v>453</v>
      </c>
      <c r="Q50" s="243" t="s">
        <v>453</v>
      </c>
      <c r="R50" s="243" t="s">
        <v>453</v>
      </c>
      <c r="S50" s="243" t="s">
        <v>453</v>
      </c>
      <c r="T50" s="242" t="s">
        <v>453</v>
      </c>
      <c r="U50" s="243" t="s">
        <v>453</v>
      </c>
    </row>
    <row r="51" spans="1:21" x14ac:dyDescent="0.25">
      <c r="A51" s="52" t="s">
        <v>118</v>
      </c>
      <c r="B51" s="40" t="s">
        <v>117</v>
      </c>
      <c r="C51" s="240">
        <v>0</v>
      </c>
      <c r="D51" s="240">
        <v>0.38375399999999998</v>
      </c>
      <c r="E51" s="240">
        <v>0</v>
      </c>
      <c r="F51" s="240">
        <v>0.38375399999999998</v>
      </c>
      <c r="G51" s="240">
        <v>0</v>
      </c>
      <c r="H51" s="240">
        <v>0</v>
      </c>
      <c r="I51" s="240">
        <v>0</v>
      </c>
      <c r="J51" s="240">
        <v>0</v>
      </c>
      <c r="K51" s="240">
        <v>0</v>
      </c>
      <c r="L51" s="240">
        <v>0</v>
      </c>
      <c r="M51" s="240">
        <v>0</v>
      </c>
      <c r="N51" s="240">
        <f>O51+P51</f>
        <v>0</v>
      </c>
      <c r="O51" s="240">
        <v>0</v>
      </c>
      <c r="P51" s="240">
        <v>0</v>
      </c>
      <c r="Q51" s="240">
        <f>R51+S51</f>
        <v>0.38375399999999998</v>
      </c>
      <c r="R51" s="240">
        <v>0</v>
      </c>
      <c r="S51" s="240">
        <f>S29+R29</f>
        <v>0.38375399999999998</v>
      </c>
      <c r="T51" s="240">
        <v>0</v>
      </c>
      <c r="U51" s="240">
        <v>0.38375399999999998</v>
      </c>
    </row>
    <row r="52" spans="1:21" x14ac:dyDescent="0.25">
      <c r="A52" s="52" t="s">
        <v>116</v>
      </c>
      <c r="B52" s="40" t="s">
        <v>110</v>
      </c>
      <c r="C52" s="243" t="s">
        <v>453</v>
      </c>
      <c r="D52" s="243" t="s">
        <v>453</v>
      </c>
      <c r="E52" s="243" t="s">
        <v>453</v>
      </c>
      <c r="F52" s="243" t="s">
        <v>453</v>
      </c>
      <c r="G52" s="243" t="s">
        <v>453</v>
      </c>
      <c r="H52" s="243" t="s">
        <v>453</v>
      </c>
      <c r="I52" s="243" t="s">
        <v>453</v>
      </c>
      <c r="J52" s="243" t="s">
        <v>453</v>
      </c>
      <c r="K52" s="243" t="s">
        <v>453</v>
      </c>
      <c r="L52" s="243" t="s">
        <v>453</v>
      </c>
      <c r="M52" s="243" t="s">
        <v>453</v>
      </c>
      <c r="N52" s="243" t="s">
        <v>453</v>
      </c>
      <c r="O52" s="243" t="s">
        <v>453</v>
      </c>
      <c r="P52" s="243" t="s">
        <v>453</v>
      </c>
      <c r="Q52" s="243" t="s">
        <v>453</v>
      </c>
      <c r="R52" s="243" t="s">
        <v>453</v>
      </c>
      <c r="S52" s="243" t="s">
        <v>453</v>
      </c>
      <c r="T52" s="242" t="s">
        <v>453</v>
      </c>
      <c r="U52" s="243" t="s">
        <v>453</v>
      </c>
    </row>
    <row r="53" spans="1:21" x14ac:dyDescent="0.25">
      <c r="A53" s="52" t="s">
        <v>115</v>
      </c>
      <c r="B53" s="51" t="s">
        <v>109</v>
      </c>
      <c r="C53" s="243" t="s">
        <v>453</v>
      </c>
      <c r="D53" s="243" t="s">
        <v>453</v>
      </c>
      <c r="E53" s="243" t="s">
        <v>453</v>
      </c>
      <c r="F53" s="243" t="s">
        <v>453</v>
      </c>
      <c r="G53" s="243" t="s">
        <v>453</v>
      </c>
      <c r="H53" s="243" t="s">
        <v>453</v>
      </c>
      <c r="I53" s="243" t="s">
        <v>453</v>
      </c>
      <c r="J53" s="243" t="s">
        <v>453</v>
      </c>
      <c r="K53" s="243" t="s">
        <v>453</v>
      </c>
      <c r="L53" s="243" t="s">
        <v>453</v>
      </c>
      <c r="M53" s="243" t="s">
        <v>453</v>
      </c>
      <c r="N53" s="243" t="s">
        <v>453</v>
      </c>
      <c r="O53" s="243" t="s">
        <v>453</v>
      </c>
      <c r="P53" s="243" t="s">
        <v>453</v>
      </c>
      <c r="Q53" s="243" t="s">
        <v>453</v>
      </c>
      <c r="R53" s="243" t="s">
        <v>453</v>
      </c>
      <c r="S53" s="243" t="s">
        <v>453</v>
      </c>
      <c r="T53" s="242" t="s">
        <v>453</v>
      </c>
      <c r="U53" s="243" t="s">
        <v>453</v>
      </c>
    </row>
    <row r="54" spans="1:21" x14ac:dyDescent="0.25">
      <c r="A54" s="52" t="s">
        <v>114</v>
      </c>
      <c r="B54" s="51" t="s">
        <v>108</v>
      </c>
      <c r="C54" s="243" t="s">
        <v>453</v>
      </c>
      <c r="D54" s="243" t="s">
        <v>453</v>
      </c>
      <c r="E54" s="243" t="s">
        <v>453</v>
      </c>
      <c r="F54" s="243" t="s">
        <v>453</v>
      </c>
      <c r="G54" s="243" t="s">
        <v>453</v>
      </c>
      <c r="H54" s="243" t="s">
        <v>453</v>
      </c>
      <c r="I54" s="243" t="s">
        <v>453</v>
      </c>
      <c r="J54" s="243" t="s">
        <v>453</v>
      </c>
      <c r="K54" s="243" t="s">
        <v>453</v>
      </c>
      <c r="L54" s="243" t="s">
        <v>453</v>
      </c>
      <c r="M54" s="243" t="s">
        <v>453</v>
      </c>
      <c r="N54" s="243" t="s">
        <v>453</v>
      </c>
      <c r="O54" s="243" t="s">
        <v>453</v>
      </c>
      <c r="P54" s="243" t="s">
        <v>453</v>
      </c>
      <c r="Q54" s="243" t="s">
        <v>453</v>
      </c>
      <c r="R54" s="243" t="s">
        <v>453</v>
      </c>
      <c r="S54" s="243" t="s">
        <v>453</v>
      </c>
      <c r="T54" s="242" t="s">
        <v>453</v>
      </c>
      <c r="U54" s="243" t="s">
        <v>453</v>
      </c>
    </row>
    <row r="55" spans="1:21" x14ac:dyDescent="0.25">
      <c r="A55" s="52" t="s">
        <v>113</v>
      </c>
      <c r="B55" s="51" t="s">
        <v>107</v>
      </c>
      <c r="C55" s="243">
        <v>0</v>
      </c>
      <c r="D55" s="243">
        <v>0.1</v>
      </c>
      <c r="E55" s="243" t="s">
        <v>453</v>
      </c>
      <c r="F55" s="243">
        <v>0.1</v>
      </c>
      <c r="G55" s="243" t="s">
        <v>453</v>
      </c>
      <c r="H55" s="243" t="s">
        <v>453</v>
      </c>
      <c r="I55" s="243" t="s">
        <v>453</v>
      </c>
      <c r="J55" s="243" t="s">
        <v>453</v>
      </c>
      <c r="K55" s="243" t="s">
        <v>453</v>
      </c>
      <c r="L55" s="243" t="s">
        <v>453</v>
      </c>
      <c r="M55" s="243" t="s">
        <v>453</v>
      </c>
      <c r="N55" s="243">
        <f>O55+P55</f>
        <v>0</v>
      </c>
      <c r="O55" s="243">
        <v>0</v>
      </c>
      <c r="P55" s="243">
        <v>0</v>
      </c>
      <c r="Q55" s="243">
        <f>R55+S55</f>
        <v>0.1</v>
      </c>
      <c r="R55" s="243">
        <v>0</v>
      </c>
      <c r="S55" s="243">
        <v>0.1</v>
      </c>
      <c r="T55" s="242">
        <v>0</v>
      </c>
      <c r="U55" s="244">
        <v>0.1</v>
      </c>
    </row>
    <row r="56" spans="1:21" ht="18.75" x14ac:dyDescent="0.25">
      <c r="A56" s="52" t="s">
        <v>112</v>
      </c>
      <c r="B56" s="51" t="s">
        <v>541</v>
      </c>
      <c r="C56" s="243" t="s">
        <v>453</v>
      </c>
      <c r="D56" s="243" t="s">
        <v>453</v>
      </c>
      <c r="E56" s="243" t="s">
        <v>453</v>
      </c>
      <c r="F56" s="243" t="s">
        <v>453</v>
      </c>
      <c r="G56" s="243" t="s">
        <v>453</v>
      </c>
      <c r="H56" s="243" t="s">
        <v>453</v>
      </c>
      <c r="I56" s="243" t="s">
        <v>453</v>
      </c>
      <c r="J56" s="243" t="s">
        <v>453</v>
      </c>
      <c r="K56" s="243" t="s">
        <v>453</v>
      </c>
      <c r="L56" s="243" t="s">
        <v>453</v>
      </c>
      <c r="M56" s="243" t="s">
        <v>453</v>
      </c>
      <c r="N56" s="243" t="s">
        <v>453</v>
      </c>
      <c r="O56" s="243" t="s">
        <v>453</v>
      </c>
      <c r="P56" s="243" t="s">
        <v>453</v>
      </c>
      <c r="Q56" s="243" t="s">
        <v>453</v>
      </c>
      <c r="R56" s="243" t="s">
        <v>453</v>
      </c>
      <c r="S56" s="243" t="s">
        <v>453</v>
      </c>
      <c r="T56" s="243" t="s">
        <v>453</v>
      </c>
      <c r="U56" s="243" t="s">
        <v>453</v>
      </c>
    </row>
    <row r="57" spans="1:21" ht="31.5" x14ac:dyDescent="0.25">
      <c r="A57" s="55" t="s">
        <v>53</v>
      </c>
      <c r="B57" s="60" t="s">
        <v>204</v>
      </c>
      <c r="C57" s="243" t="s">
        <v>453</v>
      </c>
      <c r="D57" s="243" t="s">
        <v>453</v>
      </c>
      <c r="E57" s="243" t="s">
        <v>453</v>
      </c>
      <c r="F57" s="243" t="s">
        <v>453</v>
      </c>
      <c r="G57" s="243" t="s">
        <v>453</v>
      </c>
      <c r="H57" s="243" t="s">
        <v>453</v>
      </c>
      <c r="I57" s="243" t="s">
        <v>453</v>
      </c>
      <c r="J57" s="243" t="s">
        <v>453</v>
      </c>
      <c r="K57" s="243" t="s">
        <v>453</v>
      </c>
      <c r="L57" s="243" t="s">
        <v>453</v>
      </c>
      <c r="M57" s="243" t="s">
        <v>453</v>
      </c>
      <c r="N57" s="243" t="s">
        <v>453</v>
      </c>
      <c r="O57" s="243" t="s">
        <v>453</v>
      </c>
      <c r="P57" s="243" t="s">
        <v>453</v>
      </c>
      <c r="Q57" s="243" t="s">
        <v>453</v>
      </c>
      <c r="R57" s="243" t="s">
        <v>453</v>
      </c>
      <c r="S57" s="243" t="s">
        <v>453</v>
      </c>
      <c r="T57" s="242" t="s">
        <v>453</v>
      </c>
      <c r="U57" s="243" t="s">
        <v>453</v>
      </c>
    </row>
    <row r="58" spans="1:21" x14ac:dyDescent="0.25">
      <c r="A58" s="55" t="s">
        <v>51</v>
      </c>
      <c r="B58" s="54" t="s">
        <v>111</v>
      </c>
      <c r="C58" s="243" t="s">
        <v>453</v>
      </c>
      <c r="D58" s="243" t="s">
        <v>453</v>
      </c>
      <c r="E58" s="243" t="s">
        <v>453</v>
      </c>
      <c r="F58" s="243" t="s">
        <v>453</v>
      </c>
      <c r="G58" s="243" t="s">
        <v>453</v>
      </c>
      <c r="H58" s="243" t="s">
        <v>453</v>
      </c>
      <c r="I58" s="243" t="s">
        <v>453</v>
      </c>
      <c r="J58" s="243" t="s">
        <v>453</v>
      </c>
      <c r="K58" s="243" t="s">
        <v>453</v>
      </c>
      <c r="L58" s="243" t="s">
        <v>453</v>
      </c>
      <c r="M58" s="243" t="s">
        <v>453</v>
      </c>
      <c r="N58" s="243" t="s">
        <v>453</v>
      </c>
      <c r="O58" s="243" t="s">
        <v>453</v>
      </c>
      <c r="P58" s="243" t="s">
        <v>453</v>
      </c>
      <c r="Q58" s="243" t="s">
        <v>453</v>
      </c>
      <c r="R58" s="243" t="s">
        <v>453</v>
      </c>
      <c r="S58" s="243" t="s">
        <v>453</v>
      </c>
      <c r="T58" s="242" t="s">
        <v>453</v>
      </c>
      <c r="U58" s="243" t="s">
        <v>453</v>
      </c>
    </row>
    <row r="59" spans="1:21" x14ac:dyDescent="0.25">
      <c r="A59" s="52" t="s">
        <v>198</v>
      </c>
      <c r="B59" s="53" t="s">
        <v>131</v>
      </c>
      <c r="C59" s="243" t="s">
        <v>453</v>
      </c>
      <c r="D59" s="243" t="s">
        <v>453</v>
      </c>
      <c r="E59" s="243" t="s">
        <v>453</v>
      </c>
      <c r="F59" s="243" t="s">
        <v>453</v>
      </c>
      <c r="G59" s="243" t="s">
        <v>453</v>
      </c>
      <c r="H59" s="243" t="s">
        <v>453</v>
      </c>
      <c r="I59" s="243" t="s">
        <v>453</v>
      </c>
      <c r="J59" s="243" t="s">
        <v>453</v>
      </c>
      <c r="K59" s="243" t="s">
        <v>453</v>
      </c>
      <c r="L59" s="243" t="s">
        <v>453</v>
      </c>
      <c r="M59" s="243" t="s">
        <v>453</v>
      </c>
      <c r="N59" s="243" t="s">
        <v>453</v>
      </c>
      <c r="O59" s="243" t="s">
        <v>453</v>
      </c>
      <c r="P59" s="243" t="s">
        <v>453</v>
      </c>
      <c r="Q59" s="243" t="s">
        <v>453</v>
      </c>
      <c r="R59" s="243" t="s">
        <v>453</v>
      </c>
      <c r="S59" s="243" t="s">
        <v>453</v>
      </c>
      <c r="T59" s="242" t="s">
        <v>453</v>
      </c>
      <c r="U59" s="243" t="s">
        <v>453</v>
      </c>
    </row>
    <row r="60" spans="1:21" x14ac:dyDescent="0.25">
      <c r="A60" s="52" t="s">
        <v>199</v>
      </c>
      <c r="B60" s="53" t="s">
        <v>129</v>
      </c>
      <c r="C60" s="243" t="s">
        <v>453</v>
      </c>
      <c r="D60" s="243" t="s">
        <v>453</v>
      </c>
      <c r="E60" s="243" t="s">
        <v>453</v>
      </c>
      <c r="F60" s="243" t="s">
        <v>453</v>
      </c>
      <c r="G60" s="243" t="s">
        <v>453</v>
      </c>
      <c r="H60" s="243" t="s">
        <v>453</v>
      </c>
      <c r="I60" s="243" t="s">
        <v>453</v>
      </c>
      <c r="J60" s="243" t="s">
        <v>453</v>
      </c>
      <c r="K60" s="243" t="s">
        <v>453</v>
      </c>
      <c r="L60" s="243" t="s">
        <v>453</v>
      </c>
      <c r="M60" s="243" t="s">
        <v>453</v>
      </c>
      <c r="N60" s="243" t="s">
        <v>453</v>
      </c>
      <c r="O60" s="243" t="s">
        <v>453</v>
      </c>
      <c r="P60" s="243" t="s">
        <v>453</v>
      </c>
      <c r="Q60" s="243" t="s">
        <v>453</v>
      </c>
      <c r="R60" s="243" t="s">
        <v>453</v>
      </c>
      <c r="S60" s="243" t="s">
        <v>453</v>
      </c>
      <c r="T60" s="242" t="s">
        <v>453</v>
      </c>
      <c r="U60" s="243" t="s">
        <v>453</v>
      </c>
    </row>
    <row r="61" spans="1:21" x14ac:dyDescent="0.25">
      <c r="A61" s="52" t="s">
        <v>200</v>
      </c>
      <c r="B61" s="53" t="s">
        <v>127</v>
      </c>
      <c r="C61" s="243" t="s">
        <v>453</v>
      </c>
      <c r="D61" s="243" t="s">
        <v>453</v>
      </c>
      <c r="E61" s="243" t="s">
        <v>453</v>
      </c>
      <c r="F61" s="243" t="s">
        <v>453</v>
      </c>
      <c r="G61" s="243" t="s">
        <v>453</v>
      </c>
      <c r="H61" s="243" t="s">
        <v>453</v>
      </c>
      <c r="I61" s="243" t="s">
        <v>453</v>
      </c>
      <c r="J61" s="243" t="s">
        <v>453</v>
      </c>
      <c r="K61" s="243" t="s">
        <v>453</v>
      </c>
      <c r="L61" s="243" t="s">
        <v>453</v>
      </c>
      <c r="M61" s="243" t="s">
        <v>453</v>
      </c>
      <c r="N61" s="243" t="s">
        <v>453</v>
      </c>
      <c r="O61" s="243" t="s">
        <v>453</v>
      </c>
      <c r="P61" s="243" t="s">
        <v>453</v>
      </c>
      <c r="Q61" s="243" t="s">
        <v>453</v>
      </c>
      <c r="R61" s="243" t="s">
        <v>453</v>
      </c>
      <c r="S61" s="243" t="s">
        <v>453</v>
      </c>
      <c r="T61" s="242" t="s">
        <v>453</v>
      </c>
      <c r="U61" s="243" t="s">
        <v>453</v>
      </c>
    </row>
    <row r="62" spans="1:21" x14ac:dyDescent="0.25">
      <c r="A62" s="52" t="s">
        <v>201</v>
      </c>
      <c r="B62" s="53" t="s">
        <v>203</v>
      </c>
      <c r="C62" s="243" t="s">
        <v>453</v>
      </c>
      <c r="D62" s="243" t="s">
        <v>453</v>
      </c>
      <c r="E62" s="243" t="s">
        <v>453</v>
      </c>
      <c r="F62" s="243" t="s">
        <v>453</v>
      </c>
      <c r="G62" s="243" t="s">
        <v>453</v>
      </c>
      <c r="H62" s="243" t="s">
        <v>453</v>
      </c>
      <c r="I62" s="243" t="s">
        <v>453</v>
      </c>
      <c r="J62" s="243" t="s">
        <v>453</v>
      </c>
      <c r="K62" s="243" t="s">
        <v>453</v>
      </c>
      <c r="L62" s="243" t="s">
        <v>453</v>
      </c>
      <c r="M62" s="243" t="s">
        <v>453</v>
      </c>
      <c r="N62" s="243" t="s">
        <v>453</v>
      </c>
      <c r="O62" s="243" t="s">
        <v>453</v>
      </c>
      <c r="P62" s="243" t="s">
        <v>453</v>
      </c>
      <c r="Q62" s="243" t="s">
        <v>453</v>
      </c>
      <c r="R62" s="243" t="s">
        <v>453</v>
      </c>
      <c r="S62" s="243" t="s">
        <v>453</v>
      </c>
      <c r="T62" s="242" t="s">
        <v>453</v>
      </c>
      <c r="U62" s="243" t="s">
        <v>453</v>
      </c>
    </row>
    <row r="63" spans="1:21" ht="18.75" x14ac:dyDescent="0.25">
      <c r="A63" s="52" t="s">
        <v>202</v>
      </c>
      <c r="B63" s="51" t="s">
        <v>541</v>
      </c>
      <c r="C63" s="243" t="s">
        <v>453</v>
      </c>
      <c r="D63" s="243" t="s">
        <v>453</v>
      </c>
      <c r="E63" s="243" t="s">
        <v>453</v>
      </c>
      <c r="F63" s="243" t="s">
        <v>453</v>
      </c>
      <c r="G63" s="243" t="s">
        <v>453</v>
      </c>
      <c r="H63" s="243" t="s">
        <v>453</v>
      </c>
      <c r="I63" s="243" t="s">
        <v>453</v>
      </c>
      <c r="J63" s="243" t="s">
        <v>453</v>
      </c>
      <c r="K63" s="243" t="s">
        <v>453</v>
      </c>
      <c r="L63" s="243" t="s">
        <v>453</v>
      </c>
      <c r="M63" s="243" t="s">
        <v>453</v>
      </c>
      <c r="N63" s="243" t="s">
        <v>453</v>
      </c>
      <c r="O63" s="243" t="s">
        <v>453</v>
      </c>
      <c r="P63" s="243" t="s">
        <v>453</v>
      </c>
      <c r="Q63" s="243" t="s">
        <v>453</v>
      </c>
      <c r="R63" s="243" t="s">
        <v>453</v>
      </c>
      <c r="S63" s="243" t="s">
        <v>453</v>
      </c>
      <c r="T63" s="242" t="s">
        <v>453</v>
      </c>
      <c r="U63" s="243" t="s">
        <v>453</v>
      </c>
    </row>
    <row r="64" spans="1:21" x14ac:dyDescent="0.25">
      <c r="A64" s="49"/>
      <c r="B64" s="50"/>
      <c r="C64" s="50"/>
      <c r="D64" s="50"/>
      <c r="E64" s="50"/>
      <c r="F64" s="50"/>
      <c r="G64" s="50"/>
      <c r="H64" s="50"/>
      <c r="I64" s="50"/>
      <c r="J64" s="49"/>
    </row>
    <row r="65" spans="2:20" ht="54" customHeight="1" x14ac:dyDescent="0.25">
      <c r="B65" s="494"/>
      <c r="C65" s="494"/>
      <c r="D65" s="494"/>
      <c r="E65" s="494"/>
      <c r="F65" s="494"/>
      <c r="G65" s="494"/>
      <c r="H65" s="494"/>
      <c r="I65" s="219"/>
      <c r="J65" s="170"/>
      <c r="K65" s="170"/>
      <c r="L65" s="170"/>
      <c r="M65" s="170"/>
      <c r="N65" s="170"/>
      <c r="O65" s="170"/>
      <c r="P65" s="170"/>
      <c r="Q65" s="170"/>
      <c r="R65" s="170"/>
      <c r="S65" s="170"/>
      <c r="T65" s="170"/>
    </row>
    <row r="67" spans="2:20" ht="50.25" customHeight="1" x14ac:dyDescent="0.25">
      <c r="B67" s="495"/>
      <c r="C67" s="495"/>
      <c r="D67" s="495"/>
      <c r="E67" s="495"/>
      <c r="F67" s="495"/>
      <c r="G67" s="495"/>
      <c r="H67" s="495"/>
      <c r="I67" s="220"/>
    </row>
    <row r="69" spans="2:20" ht="36.75" customHeight="1" x14ac:dyDescent="0.25">
      <c r="B69" s="494"/>
      <c r="C69" s="494"/>
      <c r="D69" s="494"/>
      <c r="E69" s="494"/>
      <c r="F69" s="494"/>
      <c r="G69" s="494"/>
      <c r="H69" s="494"/>
      <c r="I69" s="219"/>
    </row>
    <row r="70" spans="2:20" x14ac:dyDescent="0.25">
      <c r="B70" s="48"/>
      <c r="C70" s="48"/>
      <c r="D70" s="48"/>
      <c r="E70" s="48"/>
      <c r="F70" s="48"/>
      <c r="K70" s="245"/>
    </row>
    <row r="71" spans="2:20" ht="51" customHeight="1" x14ac:dyDescent="0.25">
      <c r="B71" s="494"/>
      <c r="C71" s="494"/>
      <c r="D71" s="494"/>
      <c r="E71" s="494"/>
      <c r="F71" s="494"/>
      <c r="G71" s="494"/>
      <c r="H71" s="494"/>
      <c r="I71" s="219"/>
      <c r="K71" s="245"/>
    </row>
    <row r="72" spans="2:20" ht="32.25" customHeight="1" x14ac:dyDescent="0.25">
      <c r="B72" s="495"/>
      <c r="C72" s="495"/>
      <c r="D72" s="495"/>
      <c r="E72" s="495"/>
      <c r="F72" s="495"/>
      <c r="G72" s="495"/>
      <c r="H72" s="495"/>
      <c r="I72" s="220"/>
    </row>
    <row r="73" spans="2:20" ht="51.75" customHeight="1" x14ac:dyDescent="0.25">
      <c r="B73" s="494"/>
      <c r="C73" s="494"/>
      <c r="D73" s="494"/>
      <c r="E73" s="494"/>
      <c r="F73" s="494"/>
      <c r="G73" s="494"/>
      <c r="H73" s="494"/>
      <c r="I73" s="219"/>
    </row>
    <row r="74" spans="2:20" ht="21.75" customHeight="1" x14ac:dyDescent="0.25">
      <c r="B74" s="492"/>
      <c r="C74" s="492"/>
      <c r="D74" s="492"/>
      <c r="E74" s="492"/>
      <c r="F74" s="492"/>
      <c r="G74" s="492"/>
      <c r="H74" s="492"/>
      <c r="I74" s="217"/>
      <c r="J74" s="47"/>
    </row>
    <row r="75" spans="2:20" ht="23.25" customHeight="1" x14ac:dyDescent="0.25">
      <c r="B75" s="47"/>
      <c r="C75" s="47"/>
      <c r="D75" s="47"/>
      <c r="E75" s="47"/>
      <c r="F75" s="47"/>
    </row>
    <row r="76" spans="2:20" ht="18.75" customHeight="1" x14ac:dyDescent="0.25">
      <c r="B76" s="493"/>
      <c r="C76" s="493"/>
      <c r="D76" s="493"/>
      <c r="E76" s="493"/>
      <c r="F76" s="493"/>
      <c r="G76" s="493"/>
      <c r="H76" s="493"/>
      <c r="I76" s="218"/>
    </row>
  </sheetData>
  <mergeCells count="30">
    <mergeCell ref="B74:H74"/>
    <mergeCell ref="B76:H76"/>
    <mergeCell ref="B65:H65"/>
    <mergeCell ref="B67:H67"/>
    <mergeCell ref="B69:H69"/>
    <mergeCell ref="B71:H71"/>
    <mergeCell ref="B72:H72"/>
    <mergeCell ref="B73:H73"/>
    <mergeCell ref="A14:U14"/>
    <mergeCell ref="A15:U15"/>
    <mergeCell ref="A16:U16"/>
    <mergeCell ref="A17:U17"/>
    <mergeCell ref="A19:A21"/>
    <mergeCell ref="B19:B21"/>
    <mergeCell ref="C19:D20"/>
    <mergeCell ref="E19:F20"/>
    <mergeCell ref="G19:G21"/>
    <mergeCell ref="H19:I19"/>
    <mergeCell ref="J19:K19"/>
    <mergeCell ref="L19:M19"/>
    <mergeCell ref="N19:S19"/>
    <mergeCell ref="T19:U20"/>
    <mergeCell ref="N20:P20"/>
    <mergeCell ref="Q20:S20"/>
    <mergeCell ref="A12:U12"/>
    <mergeCell ref="A4:U4"/>
    <mergeCell ref="A6:U6"/>
    <mergeCell ref="A8:U8"/>
    <mergeCell ref="A9:U9"/>
    <mergeCell ref="A11:U11"/>
  </mergeCells>
  <pageMargins left="0.39370078740157483" right="0.19685039370078741" top="0.59055118110236227" bottom="0.19685039370078741" header="0" footer="0"/>
  <pageSetup paperSize="8" scale="71"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V29"/>
  <sheetViews>
    <sheetView view="pageBreakPreview" topLeftCell="T16" zoomScale="80" zoomScaleSheetLayoutView="80" workbookViewId="0">
      <selection activeCell="L23" sqref="L23"/>
    </sheetView>
  </sheetViews>
  <sheetFormatPr defaultRowHeight="15" x14ac:dyDescent="0.25"/>
  <cols>
    <col min="1" max="1" width="6.140625" style="19" customWidth="1"/>
    <col min="2" max="2" width="10.28515625" style="19" customWidth="1"/>
    <col min="3" max="3" width="9.42578125" style="19" customWidth="1"/>
    <col min="4" max="4" width="16.7109375" style="19" customWidth="1"/>
    <col min="5" max="8" width="4.7109375" style="19" customWidth="1"/>
    <col min="9" max="9" width="6.28515625" style="19" customWidth="1"/>
    <col min="10" max="10" width="8.42578125" style="19" customWidth="1"/>
    <col min="11" max="11" width="6" style="19" customWidth="1"/>
    <col min="12" max="12" width="4.7109375" style="19" customWidth="1"/>
    <col min="13" max="13" width="33.42578125" style="19" customWidth="1"/>
    <col min="14" max="14" width="33.140625" style="19" customWidth="1"/>
    <col min="15" max="15" width="15.7109375" style="19" customWidth="1"/>
    <col min="16" max="16" width="14.85546875" style="19" customWidth="1"/>
    <col min="17" max="17" width="15.85546875" style="19" customWidth="1"/>
    <col min="18" max="18" width="15.42578125" style="19" customWidth="1"/>
    <col min="19" max="19" width="11.85546875" style="19" customWidth="1"/>
    <col min="20" max="20" width="11.5703125" style="19" customWidth="1"/>
    <col min="21" max="21" width="8.7109375" style="19" customWidth="1"/>
    <col min="22" max="22" width="8" style="19" customWidth="1"/>
    <col min="23" max="23" width="26.140625" style="19" customWidth="1"/>
    <col min="24" max="24" width="12.7109375" style="19" customWidth="1"/>
    <col min="25" max="25" width="17.42578125" style="19" customWidth="1"/>
    <col min="26" max="26" width="5.85546875" style="19" customWidth="1"/>
    <col min="27" max="27" width="14.42578125" style="19" customWidth="1"/>
    <col min="28" max="28" width="18.5703125" style="19" customWidth="1"/>
    <col min="29" max="29" width="17.28515625" style="19" customWidth="1"/>
    <col min="30" max="30" width="11" style="19" customWidth="1"/>
    <col min="31" max="31" width="15.85546875" style="19" customWidth="1"/>
    <col min="32" max="32" width="12" style="19" customWidth="1"/>
    <col min="33" max="33" width="11.28515625" style="19" customWidth="1"/>
    <col min="34" max="34" width="7.85546875" style="19" customWidth="1"/>
    <col min="35" max="35" width="8.140625" style="19" customWidth="1"/>
    <col min="36" max="36" width="11.42578125" style="19" customWidth="1"/>
    <col min="37" max="37" width="14.42578125" style="19" customWidth="1"/>
    <col min="38" max="38" width="14" style="19" customWidth="1"/>
    <col min="39" max="39" width="14.42578125" style="19" customWidth="1"/>
    <col min="40" max="40" width="11.85546875" style="19" customWidth="1"/>
    <col min="41" max="41" width="10.85546875" style="19" customWidth="1"/>
    <col min="42" max="42" width="12.42578125" style="19" customWidth="1"/>
    <col min="43" max="43" width="11.42578125" style="19" customWidth="1"/>
    <col min="44" max="44" width="11.5703125" style="19" customWidth="1"/>
    <col min="45" max="45" width="12" style="19" customWidth="1"/>
    <col min="46" max="46" width="17.28515625" style="19" customWidth="1"/>
    <col min="47" max="47" width="12.28515625" style="19" customWidth="1"/>
    <col min="48" max="48" width="6.5703125" style="19" customWidth="1"/>
    <col min="49" max="16384" width="9.140625" style="19"/>
  </cols>
  <sheetData>
    <row r="1" spans="1:48" hidden="1" x14ac:dyDescent="0.25">
      <c r="AT1" s="20"/>
      <c r="AU1" s="20"/>
      <c r="AV1" s="113" t="s">
        <v>63</v>
      </c>
    </row>
    <row r="2" spans="1:48" hidden="1" x14ac:dyDescent="0.25">
      <c r="AT2" s="20"/>
      <c r="AU2" s="20"/>
      <c r="AV2" s="114" t="s">
        <v>10</v>
      </c>
    </row>
    <row r="3" spans="1:48" hidden="1" x14ac:dyDescent="0.25">
      <c r="AT3" s="20"/>
      <c r="AU3" s="20"/>
      <c r="AV3" s="114" t="s">
        <v>62</v>
      </c>
    </row>
    <row r="4" spans="1:48" ht="18.75" x14ac:dyDescent="0.3">
      <c r="AV4" s="15"/>
    </row>
    <row r="5" spans="1:48" ht="18.75" customHeight="1" x14ac:dyDescent="0.25">
      <c r="A5" s="309" t="str">
        <f>'6.2. Паспорт фин осв ввод'!A4:U4</f>
        <v>Год раскрытия информации: 2023 год</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row>
    <row r="6" spans="1:48" ht="18.75" x14ac:dyDescent="0.3">
      <c r="AV6" s="15"/>
    </row>
    <row r="7" spans="1:48" ht="18.75" x14ac:dyDescent="0.25">
      <c r="A7" s="323" t="s">
        <v>9</v>
      </c>
      <c r="B7" s="323"/>
      <c r="C7" s="323"/>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row>
    <row r="8" spans="1:48" ht="18.75" x14ac:dyDescent="0.25">
      <c r="A8" s="323"/>
      <c r="B8" s="323"/>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3"/>
      <c r="AP8" s="323"/>
      <c r="AQ8" s="323"/>
      <c r="AR8" s="323"/>
      <c r="AS8" s="323"/>
      <c r="AT8" s="323"/>
      <c r="AU8" s="323"/>
      <c r="AV8" s="323"/>
    </row>
    <row r="9" spans="1:48" x14ac:dyDescent="0.25">
      <c r="A9" s="318" t="str">
        <f>'6.2. Паспорт фин осв ввод'!A4:U4</f>
        <v>Год раскрытия информации: 2023 год</v>
      </c>
      <c r="B9" s="318"/>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c r="AP9" s="318"/>
      <c r="AQ9" s="318"/>
      <c r="AR9" s="318"/>
      <c r="AS9" s="318"/>
      <c r="AT9" s="318"/>
      <c r="AU9" s="318"/>
      <c r="AV9" s="318"/>
    </row>
    <row r="10" spans="1:48" ht="15.75" x14ac:dyDescent="0.25">
      <c r="A10" s="319" t="s">
        <v>8</v>
      </c>
      <c r="B10" s="319"/>
      <c r="C10" s="319"/>
      <c r="D10" s="319"/>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19"/>
      <c r="AP10" s="319"/>
      <c r="AQ10" s="319"/>
      <c r="AR10" s="319"/>
      <c r="AS10" s="319"/>
      <c r="AT10" s="319"/>
      <c r="AU10" s="319"/>
      <c r="AV10" s="319"/>
    </row>
    <row r="11" spans="1:48" ht="18.75" x14ac:dyDescent="0.25">
      <c r="A11" s="323"/>
      <c r="B11" s="323"/>
      <c r="C11" s="323"/>
      <c r="D11" s="323"/>
      <c r="E11" s="323"/>
      <c r="F11" s="323"/>
      <c r="G11" s="323"/>
      <c r="H11" s="323"/>
      <c r="I11" s="323"/>
      <c r="J11" s="323"/>
      <c r="K11" s="323"/>
      <c r="L11" s="323"/>
      <c r="M11" s="323"/>
      <c r="N11" s="323"/>
      <c r="O11" s="323"/>
      <c r="P11" s="323"/>
      <c r="Q11" s="323"/>
      <c r="R11" s="323"/>
      <c r="S11" s="323"/>
      <c r="T11" s="323"/>
      <c r="U11" s="323"/>
      <c r="V11" s="323"/>
      <c r="W11" s="323"/>
      <c r="X11" s="323"/>
      <c r="Y11" s="323"/>
      <c r="Z11" s="323"/>
      <c r="AA11" s="323"/>
      <c r="AB11" s="323"/>
      <c r="AC11" s="323"/>
      <c r="AD11" s="323"/>
      <c r="AE11" s="323"/>
      <c r="AF11" s="323"/>
      <c r="AG11" s="323"/>
      <c r="AH11" s="323"/>
      <c r="AI11" s="323"/>
      <c r="AJ11" s="323"/>
      <c r="AK11" s="323"/>
      <c r="AL11" s="323"/>
      <c r="AM11" s="323"/>
      <c r="AN11" s="323"/>
      <c r="AO11" s="323"/>
      <c r="AP11" s="323"/>
      <c r="AQ11" s="323"/>
      <c r="AR11" s="323"/>
      <c r="AS11" s="323"/>
      <c r="AT11" s="323"/>
      <c r="AU11" s="323"/>
      <c r="AV11" s="323"/>
    </row>
    <row r="12" spans="1:48" x14ac:dyDescent="0.25">
      <c r="A12" s="318" t="str">
        <f>'1. паспорт местоположение'!B11</f>
        <v>N_1.1.1.3.7</v>
      </c>
      <c r="B12" s="318"/>
      <c r="C12" s="318"/>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8"/>
    </row>
    <row r="13" spans="1:48" ht="15.75" x14ac:dyDescent="0.25">
      <c r="A13" s="319" t="s">
        <v>7</v>
      </c>
      <c r="B13" s="319"/>
      <c r="C13" s="319"/>
      <c r="D13" s="319"/>
      <c r="E13" s="319"/>
      <c r="F13" s="319"/>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19"/>
      <c r="AM13" s="319"/>
      <c r="AN13" s="319"/>
      <c r="AO13" s="319"/>
      <c r="AP13" s="319"/>
      <c r="AQ13" s="319"/>
      <c r="AR13" s="319"/>
      <c r="AS13" s="319"/>
      <c r="AT13" s="319"/>
      <c r="AU13" s="319"/>
      <c r="AV13" s="319"/>
    </row>
    <row r="14" spans="1:48" ht="18.75" x14ac:dyDescent="0.25">
      <c r="A14" s="324"/>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4"/>
      <c r="AQ14" s="324"/>
      <c r="AR14" s="324"/>
      <c r="AS14" s="324"/>
      <c r="AT14" s="324"/>
      <c r="AU14" s="324"/>
      <c r="AV14" s="324"/>
    </row>
    <row r="15" spans="1:48" x14ac:dyDescent="0.25">
      <c r="A15" s="318" t="str">
        <f>'6.2. Паспорт фин осв ввод'!A14:U14</f>
        <v>Строительство ЛЭП 6 кВ от опоры ЛЭП 6 кВ ф.6-18-Н ПС 110/6 кВ №37
 (ПИР, СМР - 2023 г.)</v>
      </c>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row>
    <row r="16" spans="1:48" ht="15.75" x14ac:dyDescent="0.25">
      <c r="A16" s="319" t="s">
        <v>6</v>
      </c>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c r="AM16" s="319"/>
      <c r="AN16" s="319"/>
      <c r="AO16" s="319"/>
      <c r="AP16" s="319"/>
      <c r="AQ16" s="319"/>
      <c r="AR16" s="319"/>
      <c r="AS16" s="319"/>
      <c r="AT16" s="319"/>
      <c r="AU16" s="319"/>
      <c r="AV16" s="319"/>
    </row>
    <row r="17" spans="1:48" x14ac:dyDescent="0.25">
      <c r="A17" s="351"/>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row>
    <row r="18" spans="1:48" s="22" customFormat="1" ht="23.25" customHeight="1" x14ac:dyDescent="0.25">
      <c r="A18" s="496" t="s">
        <v>427</v>
      </c>
      <c r="B18" s="496"/>
      <c r="C18" s="496"/>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6"/>
      <c r="AL18" s="496"/>
      <c r="AM18" s="496"/>
      <c r="AN18" s="496"/>
      <c r="AO18" s="496"/>
      <c r="AP18" s="496"/>
      <c r="AQ18" s="496"/>
      <c r="AR18" s="496"/>
      <c r="AS18" s="496"/>
      <c r="AT18" s="496"/>
      <c r="AU18" s="496"/>
      <c r="AV18" s="496"/>
    </row>
    <row r="19" spans="1:48" s="22" customFormat="1" ht="84" customHeight="1" x14ac:dyDescent="0.25">
      <c r="A19" s="497" t="s">
        <v>47</v>
      </c>
      <c r="B19" s="500" t="s">
        <v>24</v>
      </c>
      <c r="C19" s="497" t="s">
        <v>46</v>
      </c>
      <c r="D19" s="497" t="s">
        <v>45</v>
      </c>
      <c r="E19" s="503" t="s">
        <v>436</v>
      </c>
      <c r="F19" s="504"/>
      <c r="G19" s="504"/>
      <c r="H19" s="504"/>
      <c r="I19" s="504"/>
      <c r="J19" s="504"/>
      <c r="K19" s="504"/>
      <c r="L19" s="505"/>
      <c r="M19" s="497" t="s">
        <v>44</v>
      </c>
      <c r="N19" s="497" t="s">
        <v>43</v>
      </c>
      <c r="O19" s="497" t="s">
        <v>42</v>
      </c>
      <c r="P19" s="506" t="s">
        <v>212</v>
      </c>
      <c r="Q19" s="506" t="s">
        <v>41</v>
      </c>
      <c r="R19" s="506" t="s">
        <v>456</v>
      </c>
      <c r="S19" s="506" t="s">
        <v>40</v>
      </c>
      <c r="T19" s="506"/>
      <c r="U19" s="507" t="s">
        <v>39</v>
      </c>
      <c r="V19" s="507" t="s">
        <v>38</v>
      </c>
      <c r="W19" s="506" t="s">
        <v>459</v>
      </c>
      <c r="X19" s="506" t="s">
        <v>460</v>
      </c>
      <c r="Y19" s="506" t="s">
        <v>461</v>
      </c>
      <c r="Z19" s="522" t="s">
        <v>37</v>
      </c>
      <c r="AA19" s="506" t="s">
        <v>462</v>
      </c>
      <c r="AB19" s="506" t="s">
        <v>36</v>
      </c>
      <c r="AC19" s="506" t="s">
        <v>35</v>
      </c>
      <c r="AD19" s="506" t="s">
        <v>34</v>
      </c>
      <c r="AE19" s="506" t="s">
        <v>33</v>
      </c>
      <c r="AF19" s="506" t="s">
        <v>32</v>
      </c>
      <c r="AG19" s="506"/>
      <c r="AH19" s="506"/>
      <c r="AI19" s="506"/>
      <c r="AJ19" s="506"/>
      <c r="AK19" s="506"/>
      <c r="AL19" s="506" t="s">
        <v>31</v>
      </c>
      <c r="AM19" s="506"/>
      <c r="AN19" s="506"/>
      <c r="AO19" s="506"/>
      <c r="AP19" s="506" t="s">
        <v>30</v>
      </c>
      <c r="AQ19" s="506"/>
      <c r="AR19" s="506" t="s">
        <v>29</v>
      </c>
      <c r="AS19" s="506" t="s">
        <v>28</v>
      </c>
      <c r="AT19" s="506" t="s">
        <v>27</v>
      </c>
      <c r="AU19" s="506" t="s">
        <v>26</v>
      </c>
      <c r="AV19" s="510" t="s">
        <v>25</v>
      </c>
    </row>
    <row r="20" spans="1:48" s="22" customFormat="1" ht="64.5" customHeight="1" x14ac:dyDescent="0.25">
      <c r="A20" s="498"/>
      <c r="B20" s="501"/>
      <c r="C20" s="498"/>
      <c r="D20" s="498"/>
      <c r="E20" s="512" t="s">
        <v>23</v>
      </c>
      <c r="F20" s="514" t="s">
        <v>110</v>
      </c>
      <c r="G20" s="514" t="s">
        <v>109</v>
      </c>
      <c r="H20" s="514" t="s">
        <v>108</v>
      </c>
      <c r="I20" s="520" t="s">
        <v>353</v>
      </c>
      <c r="J20" s="520" t="s">
        <v>354</v>
      </c>
      <c r="K20" s="520" t="s">
        <v>355</v>
      </c>
      <c r="L20" s="514" t="s">
        <v>74</v>
      </c>
      <c r="M20" s="498"/>
      <c r="N20" s="498"/>
      <c r="O20" s="498"/>
      <c r="P20" s="506"/>
      <c r="Q20" s="506"/>
      <c r="R20" s="506"/>
      <c r="S20" s="516" t="s">
        <v>2</v>
      </c>
      <c r="T20" s="516" t="s">
        <v>11</v>
      </c>
      <c r="U20" s="507"/>
      <c r="V20" s="507"/>
      <c r="W20" s="506"/>
      <c r="X20" s="506"/>
      <c r="Y20" s="506"/>
      <c r="Z20" s="506"/>
      <c r="AA20" s="506"/>
      <c r="AB20" s="506"/>
      <c r="AC20" s="506"/>
      <c r="AD20" s="506"/>
      <c r="AE20" s="506"/>
      <c r="AF20" s="506" t="s">
        <v>22</v>
      </c>
      <c r="AG20" s="506"/>
      <c r="AH20" s="506" t="s">
        <v>21</v>
      </c>
      <c r="AI20" s="506"/>
      <c r="AJ20" s="497" t="s">
        <v>20</v>
      </c>
      <c r="AK20" s="497" t="s">
        <v>19</v>
      </c>
      <c r="AL20" s="497" t="s">
        <v>18</v>
      </c>
      <c r="AM20" s="497" t="s">
        <v>17</v>
      </c>
      <c r="AN20" s="497" t="s">
        <v>16</v>
      </c>
      <c r="AO20" s="497" t="s">
        <v>15</v>
      </c>
      <c r="AP20" s="497" t="s">
        <v>14</v>
      </c>
      <c r="AQ20" s="508" t="s">
        <v>11</v>
      </c>
      <c r="AR20" s="506"/>
      <c r="AS20" s="506"/>
      <c r="AT20" s="506"/>
      <c r="AU20" s="506"/>
      <c r="AV20" s="511"/>
    </row>
    <row r="21" spans="1:48" s="22" customFormat="1" ht="144" customHeight="1" x14ac:dyDescent="0.25">
      <c r="A21" s="499"/>
      <c r="B21" s="502"/>
      <c r="C21" s="499"/>
      <c r="D21" s="499"/>
      <c r="E21" s="513"/>
      <c r="F21" s="515"/>
      <c r="G21" s="515"/>
      <c r="H21" s="515"/>
      <c r="I21" s="521"/>
      <c r="J21" s="521"/>
      <c r="K21" s="521"/>
      <c r="L21" s="515"/>
      <c r="M21" s="499"/>
      <c r="N21" s="499"/>
      <c r="O21" s="499"/>
      <c r="P21" s="506"/>
      <c r="Q21" s="506"/>
      <c r="R21" s="506"/>
      <c r="S21" s="517"/>
      <c r="T21" s="517"/>
      <c r="U21" s="507"/>
      <c r="V21" s="507"/>
      <c r="W21" s="506"/>
      <c r="X21" s="506"/>
      <c r="Y21" s="506"/>
      <c r="Z21" s="506"/>
      <c r="AA21" s="506"/>
      <c r="AB21" s="506"/>
      <c r="AC21" s="506"/>
      <c r="AD21" s="506"/>
      <c r="AE21" s="506"/>
      <c r="AF21" s="96" t="s">
        <v>13</v>
      </c>
      <c r="AG21" s="96" t="s">
        <v>12</v>
      </c>
      <c r="AH21" s="97" t="s">
        <v>2</v>
      </c>
      <c r="AI21" s="97" t="s">
        <v>11</v>
      </c>
      <c r="AJ21" s="499"/>
      <c r="AK21" s="499"/>
      <c r="AL21" s="499"/>
      <c r="AM21" s="499"/>
      <c r="AN21" s="499"/>
      <c r="AO21" s="499"/>
      <c r="AP21" s="499"/>
      <c r="AQ21" s="509"/>
      <c r="AR21" s="506"/>
      <c r="AS21" s="506"/>
      <c r="AT21" s="506"/>
      <c r="AU21" s="506"/>
      <c r="AV21" s="511"/>
    </row>
    <row r="22" spans="1:48" s="20" customFormat="1" ht="11.25" x14ac:dyDescent="0.2">
      <c r="A22" s="21">
        <v>1</v>
      </c>
      <c r="B22" s="21">
        <v>2</v>
      </c>
      <c r="C22" s="21">
        <v>4</v>
      </c>
      <c r="D22" s="21">
        <v>5</v>
      </c>
      <c r="E22" s="21">
        <v>6</v>
      </c>
      <c r="F22" s="21">
        <f>E22+1</f>
        <v>7</v>
      </c>
      <c r="G22" s="21">
        <f t="shared" ref="G22:H22" si="0">F22+1</f>
        <v>8</v>
      </c>
      <c r="H22" s="21">
        <f t="shared" si="0"/>
        <v>9</v>
      </c>
      <c r="I22" s="21">
        <f t="shared" ref="I22" si="1">H22+1</f>
        <v>10</v>
      </c>
      <c r="J22" s="21">
        <f t="shared" ref="J22" si="2">I22+1</f>
        <v>11</v>
      </c>
      <c r="K22" s="21">
        <f t="shared" ref="K22" si="3">J22+1</f>
        <v>12</v>
      </c>
      <c r="L22" s="21">
        <f t="shared" ref="L22" si="4">K22+1</f>
        <v>13</v>
      </c>
      <c r="M22" s="21">
        <f t="shared" ref="M22" si="5">L22+1</f>
        <v>14</v>
      </c>
      <c r="N22" s="21">
        <f t="shared" ref="N22" si="6">M22+1</f>
        <v>15</v>
      </c>
      <c r="O22" s="21">
        <f t="shared" ref="O22" si="7">N22+1</f>
        <v>16</v>
      </c>
      <c r="P22" s="21">
        <f t="shared" ref="P22" si="8">O22+1</f>
        <v>17</v>
      </c>
      <c r="Q22" s="21">
        <f t="shared" ref="Q22" si="9">P22+1</f>
        <v>18</v>
      </c>
      <c r="R22" s="21">
        <f t="shared" ref="R22" si="10">Q22+1</f>
        <v>19</v>
      </c>
      <c r="S22" s="21">
        <f t="shared" ref="S22" si="11">R22+1</f>
        <v>20</v>
      </c>
      <c r="T22" s="21">
        <f t="shared" ref="T22" si="12">S22+1</f>
        <v>21</v>
      </c>
      <c r="U22" s="21">
        <f t="shared" ref="U22" si="13">T22+1</f>
        <v>22</v>
      </c>
      <c r="V22" s="21">
        <f t="shared" ref="V22" si="14">U22+1</f>
        <v>23</v>
      </c>
      <c r="W22" s="21">
        <f t="shared" ref="W22" si="15">V22+1</f>
        <v>24</v>
      </c>
      <c r="X22" s="21">
        <f t="shared" ref="X22" si="16">W22+1</f>
        <v>25</v>
      </c>
      <c r="Y22" s="21">
        <f t="shared" ref="Y22" si="17">X22+1</f>
        <v>26</v>
      </c>
      <c r="Z22" s="21">
        <f t="shared" ref="Z22" si="18">Y22+1</f>
        <v>27</v>
      </c>
      <c r="AA22" s="21">
        <f t="shared" ref="AA22" si="19">Z22+1</f>
        <v>28</v>
      </c>
      <c r="AB22" s="21">
        <f t="shared" ref="AB22" si="20">AA22+1</f>
        <v>29</v>
      </c>
      <c r="AC22" s="21">
        <f t="shared" ref="AC22" si="21">AB22+1</f>
        <v>30</v>
      </c>
      <c r="AD22" s="21">
        <f t="shared" ref="AD22" si="22">AC22+1</f>
        <v>31</v>
      </c>
      <c r="AE22" s="21">
        <f t="shared" ref="AE22" si="23">AD22+1</f>
        <v>32</v>
      </c>
      <c r="AF22" s="21">
        <f t="shared" ref="AF22" si="24">AE22+1</f>
        <v>33</v>
      </c>
      <c r="AG22" s="21">
        <f t="shared" ref="AG22" si="25">AF22+1</f>
        <v>34</v>
      </c>
      <c r="AH22" s="21">
        <f t="shared" ref="AH22" si="26">AG22+1</f>
        <v>35</v>
      </c>
      <c r="AI22" s="21">
        <f t="shared" ref="AI22" si="27">AH22+1</f>
        <v>36</v>
      </c>
      <c r="AJ22" s="21">
        <f t="shared" ref="AJ22" si="28">AI22+1</f>
        <v>37</v>
      </c>
      <c r="AK22" s="21">
        <f t="shared" ref="AK22" si="29">AJ22+1</f>
        <v>38</v>
      </c>
      <c r="AL22" s="21">
        <f t="shared" ref="AL22" si="30">AK22+1</f>
        <v>39</v>
      </c>
      <c r="AM22" s="21">
        <f t="shared" ref="AM22" si="31">AL22+1</f>
        <v>40</v>
      </c>
      <c r="AN22" s="21">
        <f t="shared" ref="AN22" si="32">AM22+1</f>
        <v>41</v>
      </c>
      <c r="AO22" s="21">
        <f t="shared" ref="AO22" si="33">AN22+1</f>
        <v>42</v>
      </c>
      <c r="AP22" s="21">
        <f t="shared" ref="AP22" si="34">AO22+1</f>
        <v>43</v>
      </c>
      <c r="AQ22" s="21">
        <f t="shared" ref="AQ22" si="35">AP22+1</f>
        <v>44</v>
      </c>
      <c r="AR22" s="21">
        <f t="shared" ref="AR22" si="36">AQ22+1</f>
        <v>45</v>
      </c>
      <c r="AS22" s="21">
        <f t="shared" ref="AS22" si="37">AR22+1</f>
        <v>46</v>
      </c>
      <c r="AT22" s="21">
        <f t="shared" ref="AT22" si="38">AS22+1</f>
        <v>47</v>
      </c>
      <c r="AU22" s="21">
        <f t="shared" ref="AU22" si="39">AT22+1</f>
        <v>48</v>
      </c>
      <c r="AV22" s="21">
        <f t="shared" ref="AV22" si="40">AU22+1</f>
        <v>49</v>
      </c>
    </row>
    <row r="23" spans="1:48" s="215" customFormat="1" ht="112.5" customHeight="1" x14ac:dyDescent="0.2">
      <c r="A23" s="210">
        <v>1</v>
      </c>
      <c r="B23" s="211" t="s">
        <v>442</v>
      </c>
      <c r="C23" s="211" t="s">
        <v>502</v>
      </c>
      <c r="D23" s="210">
        <v>2023</v>
      </c>
      <c r="E23" s="210" t="s">
        <v>453</v>
      </c>
      <c r="F23" s="210" t="s">
        <v>453</v>
      </c>
      <c r="G23" s="210" t="s">
        <v>453</v>
      </c>
      <c r="H23" s="210" t="s">
        <v>453</v>
      </c>
      <c r="I23" s="249">
        <v>0.1</v>
      </c>
      <c r="J23" s="250" t="s">
        <v>453</v>
      </c>
      <c r="K23" s="250" t="s">
        <v>453</v>
      </c>
      <c r="L23" s="212" t="s">
        <v>453</v>
      </c>
      <c r="M23" s="248" t="s">
        <v>543</v>
      </c>
      <c r="N23" s="248" t="s">
        <v>543</v>
      </c>
      <c r="O23" s="246" t="s">
        <v>442</v>
      </c>
      <c r="P23" s="247">
        <v>383.75400000000002</v>
      </c>
      <c r="Q23" s="213" t="s">
        <v>503</v>
      </c>
      <c r="R23" s="214" t="s">
        <v>453</v>
      </c>
      <c r="S23" s="213" t="s">
        <v>504</v>
      </c>
      <c r="T23" s="246" t="s">
        <v>453</v>
      </c>
      <c r="U23" s="246" t="s">
        <v>453</v>
      </c>
      <c r="V23" s="246" t="s">
        <v>453</v>
      </c>
      <c r="W23" s="246" t="s">
        <v>453</v>
      </c>
      <c r="X23" s="246" t="s">
        <v>453</v>
      </c>
      <c r="Y23" s="246" t="s">
        <v>453</v>
      </c>
      <c r="Z23" s="246" t="s">
        <v>453</v>
      </c>
      <c r="AA23" s="246" t="s">
        <v>453</v>
      </c>
      <c r="AB23" s="246" t="s">
        <v>453</v>
      </c>
      <c r="AC23" s="246" t="s">
        <v>453</v>
      </c>
      <c r="AD23" s="246" t="s">
        <v>453</v>
      </c>
      <c r="AE23" s="246" t="s">
        <v>453</v>
      </c>
      <c r="AF23" s="246" t="s">
        <v>453</v>
      </c>
      <c r="AG23" s="246" t="s">
        <v>453</v>
      </c>
      <c r="AH23" s="246" t="s">
        <v>453</v>
      </c>
      <c r="AI23" s="246" t="s">
        <v>453</v>
      </c>
      <c r="AJ23" s="246" t="s">
        <v>453</v>
      </c>
      <c r="AK23" s="246" t="s">
        <v>453</v>
      </c>
      <c r="AL23" s="246" t="s">
        <v>453</v>
      </c>
      <c r="AM23" s="246" t="s">
        <v>453</v>
      </c>
      <c r="AN23" s="246" t="s">
        <v>453</v>
      </c>
      <c r="AO23" s="246" t="s">
        <v>453</v>
      </c>
      <c r="AP23" s="246" t="s">
        <v>453</v>
      </c>
      <c r="AQ23" s="246" t="s">
        <v>453</v>
      </c>
      <c r="AR23" s="246" t="s">
        <v>453</v>
      </c>
      <c r="AS23" s="246" t="s">
        <v>453</v>
      </c>
      <c r="AT23" s="246" t="s">
        <v>453</v>
      </c>
      <c r="AU23" s="246" t="s">
        <v>453</v>
      </c>
      <c r="AV23" s="246" t="s">
        <v>453</v>
      </c>
    </row>
    <row r="24" spans="1:48" s="22" customFormat="1" x14ac:dyDescent="0.25">
      <c r="A24" s="518" t="s">
        <v>544</v>
      </c>
      <c r="B24" s="519"/>
      <c r="C24" s="519"/>
      <c r="D24" s="519"/>
      <c r="E24" s="519"/>
      <c r="F24" s="519"/>
      <c r="G24" s="519"/>
      <c r="H24" s="519"/>
      <c r="I24" s="519"/>
      <c r="J24" s="519"/>
      <c r="K24" s="519"/>
      <c r="L24" s="519"/>
      <c r="M24" s="519"/>
      <c r="N24" s="519"/>
      <c r="O24" s="519"/>
      <c r="P24" s="251">
        <f>SUM(P23)</f>
        <v>383.75400000000002</v>
      </c>
      <c r="Q24" s="251">
        <v>0</v>
      </c>
      <c r="R24" s="251">
        <f>SUM(R23)</f>
        <v>0</v>
      </c>
      <c r="S24" s="251"/>
      <c r="T24" s="251"/>
      <c r="U24" s="251"/>
      <c r="V24" s="251"/>
      <c r="W24" s="251"/>
      <c r="X24" s="251"/>
      <c r="Y24" s="251"/>
      <c r="Z24" s="251"/>
      <c r="AA24" s="251"/>
      <c r="AB24" s="251">
        <f>SUM(AB23)</f>
        <v>0</v>
      </c>
      <c r="AC24" s="251">
        <f t="shared" ref="AC24:AD24" si="41">SUM(AC23)</f>
        <v>0</v>
      </c>
      <c r="AD24" s="251">
        <f t="shared" si="41"/>
        <v>0</v>
      </c>
      <c r="AE24" s="251"/>
      <c r="AF24" s="252"/>
      <c r="AG24" s="252"/>
      <c r="AH24" s="252"/>
      <c r="AI24" s="252"/>
      <c r="AJ24" s="252"/>
      <c r="AK24" s="252"/>
      <c r="AL24" s="252"/>
      <c r="AM24" s="252"/>
      <c r="AN24" s="252"/>
      <c r="AO24" s="252"/>
      <c r="AP24" s="252"/>
      <c r="AQ24" s="252"/>
      <c r="AR24" s="253"/>
      <c r="AS24" s="253"/>
      <c r="AT24" s="253"/>
      <c r="AU24" s="253"/>
      <c r="AV24" s="253"/>
    </row>
    <row r="25" spans="1:48" x14ac:dyDescent="0.25">
      <c r="AB25" s="207"/>
      <c r="AC25" s="182"/>
      <c r="AD25" s="182"/>
    </row>
    <row r="28" spans="1:48" x14ac:dyDescent="0.25">
      <c r="R28" s="131"/>
    </row>
    <row r="29" spans="1:48" x14ac:dyDescent="0.25">
      <c r="X29" s="132"/>
    </row>
  </sheetData>
  <mergeCells count="65">
    <mergeCell ref="A24:O24"/>
    <mergeCell ref="AD19:AD21"/>
    <mergeCell ref="AE19:AE21"/>
    <mergeCell ref="AF19:AK19"/>
    <mergeCell ref="F20:F21"/>
    <mergeCell ref="G20:G21"/>
    <mergeCell ref="H20:H21"/>
    <mergeCell ref="K20:K21"/>
    <mergeCell ref="AK20:AK21"/>
    <mergeCell ref="I20:I21"/>
    <mergeCell ref="J20:J21"/>
    <mergeCell ref="W19:W21"/>
    <mergeCell ref="X19:X21"/>
    <mergeCell ref="Y19:Y21"/>
    <mergeCell ref="Z19:Z21"/>
    <mergeCell ref="AA19:AA21"/>
    <mergeCell ref="AT19:AT21"/>
    <mergeCell ref="AU19:AU21"/>
    <mergeCell ref="AV19:AV21"/>
    <mergeCell ref="E20:E21"/>
    <mergeCell ref="L20:L21"/>
    <mergeCell ref="S20:S21"/>
    <mergeCell ref="AP20:AP21"/>
    <mergeCell ref="AB19:AB21"/>
    <mergeCell ref="AC19:AC21"/>
    <mergeCell ref="AL19:AO19"/>
    <mergeCell ref="AP19:AQ19"/>
    <mergeCell ref="AR19:AR21"/>
    <mergeCell ref="AF20:AG20"/>
    <mergeCell ref="AH20:AI20"/>
    <mergeCell ref="AJ20:AJ21"/>
    <mergeCell ref="T20:T21"/>
    <mergeCell ref="AL20:AL21"/>
    <mergeCell ref="AM20:AM21"/>
    <mergeCell ref="AN20:AN21"/>
    <mergeCell ref="AO20:AO21"/>
    <mergeCell ref="AS19:AS21"/>
    <mergeCell ref="A18:AV18"/>
    <mergeCell ref="A19:A21"/>
    <mergeCell ref="C19:C21"/>
    <mergeCell ref="D19:D21"/>
    <mergeCell ref="B19:B21"/>
    <mergeCell ref="E19:L19"/>
    <mergeCell ref="M19:M21"/>
    <mergeCell ref="N19:N21"/>
    <mergeCell ref="O19:O21"/>
    <mergeCell ref="P19:P21"/>
    <mergeCell ref="Q19:Q21"/>
    <mergeCell ref="R19:R21"/>
    <mergeCell ref="S19:T19"/>
    <mergeCell ref="U19:U21"/>
    <mergeCell ref="V19:V21"/>
    <mergeCell ref="AQ20:AQ21"/>
    <mergeCell ref="A17:AV17"/>
    <mergeCell ref="A5:AV5"/>
    <mergeCell ref="A16:AV16"/>
    <mergeCell ref="A12:AV12"/>
    <mergeCell ref="A13:AV13"/>
    <mergeCell ref="A14:AV14"/>
    <mergeCell ref="A15:AV15"/>
    <mergeCell ref="A7:AV7"/>
    <mergeCell ref="A8:AV8"/>
    <mergeCell ref="A9:AV9"/>
    <mergeCell ref="A10:AV10"/>
    <mergeCell ref="A11:AV11"/>
  </mergeCells>
  <printOptions horizontalCentered="1"/>
  <pageMargins left="0.19685039370078741" right="0.19685039370078741" top="0.59055118110236227" bottom="0.59055118110236227" header="0" footer="0"/>
  <pageSetup paperSize="8"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94"/>
  <sheetViews>
    <sheetView view="pageBreakPreview" topLeftCell="A4" zoomScaleNormal="90" zoomScaleSheetLayoutView="100" workbookViewId="0">
      <pane xSplit="1" ySplit="13" topLeftCell="B96" activePane="bottomRight" state="frozen"/>
      <selection activeCell="A4" sqref="A4"/>
      <selection pane="topRight" activeCell="B4" sqref="B4"/>
      <selection pane="bottomLeft" activeCell="A17" sqref="A17"/>
      <selection pane="bottomRight" activeCell="B58" sqref="B58"/>
    </sheetView>
  </sheetViews>
  <sheetFormatPr defaultRowHeight="15.75" x14ac:dyDescent="0.25"/>
  <cols>
    <col min="1" max="1" width="66.140625" style="89" customWidth="1"/>
    <col min="2" max="2" width="72.28515625" style="89" customWidth="1"/>
    <col min="3" max="4" width="9.140625" style="90"/>
    <col min="5" max="5" width="11" style="90" customWidth="1"/>
    <col min="6" max="7" width="9.140625" style="90"/>
    <col min="8" max="8" width="6.28515625" style="90" customWidth="1"/>
    <col min="9" max="254" width="9.140625" style="90"/>
    <col min="255" max="256" width="66.140625" style="90" customWidth="1"/>
    <col min="257" max="510" width="9.140625" style="90"/>
    <col min="511" max="512" width="66.140625" style="90" customWidth="1"/>
    <col min="513" max="766" width="9.140625" style="90"/>
    <col min="767" max="768" width="66.140625" style="90" customWidth="1"/>
    <col min="769" max="1022" width="9.140625" style="90"/>
    <col min="1023" max="1024" width="66.140625" style="90" customWidth="1"/>
    <col min="1025" max="1278" width="9.140625" style="90"/>
    <col min="1279" max="1280" width="66.140625" style="90" customWidth="1"/>
    <col min="1281" max="1534" width="9.140625" style="90"/>
    <col min="1535" max="1536" width="66.140625" style="90" customWidth="1"/>
    <col min="1537" max="1790" width="9.140625" style="90"/>
    <col min="1791" max="1792" width="66.140625" style="90" customWidth="1"/>
    <col min="1793" max="2046" width="9.140625" style="90"/>
    <col min="2047" max="2048" width="66.140625" style="90" customWidth="1"/>
    <col min="2049" max="2302" width="9.140625" style="90"/>
    <col min="2303" max="2304" width="66.140625" style="90" customWidth="1"/>
    <col min="2305" max="2558" width="9.140625" style="90"/>
    <col min="2559" max="2560" width="66.140625" style="90" customWidth="1"/>
    <col min="2561" max="2814" width="9.140625" style="90"/>
    <col min="2815" max="2816" width="66.140625" style="90" customWidth="1"/>
    <col min="2817" max="3070" width="9.140625" style="90"/>
    <col min="3071" max="3072" width="66.140625" style="90" customWidth="1"/>
    <col min="3073" max="3326" width="9.140625" style="90"/>
    <col min="3327" max="3328" width="66.140625" style="90" customWidth="1"/>
    <col min="3329" max="3582" width="9.140625" style="90"/>
    <col min="3583" max="3584" width="66.140625" style="90" customWidth="1"/>
    <col min="3585" max="3838" width="9.140625" style="90"/>
    <col min="3839" max="3840" width="66.140625" style="90" customWidth="1"/>
    <col min="3841" max="4094" width="9.140625" style="90"/>
    <col min="4095" max="4096" width="66.140625" style="90" customWidth="1"/>
    <col min="4097" max="4350" width="9.140625" style="90"/>
    <col min="4351" max="4352" width="66.140625" style="90" customWidth="1"/>
    <col min="4353" max="4606" width="9.140625" style="90"/>
    <col min="4607" max="4608" width="66.140625" style="90" customWidth="1"/>
    <col min="4609" max="4862" width="9.140625" style="90"/>
    <col min="4863" max="4864" width="66.140625" style="90" customWidth="1"/>
    <col min="4865" max="5118" width="9.140625" style="90"/>
    <col min="5119" max="5120" width="66.140625" style="90" customWidth="1"/>
    <col min="5121" max="5374" width="9.140625" style="90"/>
    <col min="5375" max="5376" width="66.140625" style="90" customWidth="1"/>
    <col min="5377" max="5630" width="9.140625" style="90"/>
    <col min="5631" max="5632" width="66.140625" style="90" customWidth="1"/>
    <col min="5633" max="5886" width="9.140625" style="90"/>
    <col min="5887" max="5888" width="66.140625" style="90" customWidth="1"/>
    <col min="5889" max="6142" width="9.140625" style="90"/>
    <col min="6143" max="6144" width="66.140625" style="90" customWidth="1"/>
    <col min="6145" max="6398" width="9.140625" style="90"/>
    <col min="6399" max="6400" width="66.140625" style="90" customWidth="1"/>
    <col min="6401" max="6654" width="9.140625" style="90"/>
    <col min="6655" max="6656" width="66.140625" style="90" customWidth="1"/>
    <col min="6657" max="6910" width="9.140625" style="90"/>
    <col min="6911" max="6912" width="66.140625" style="90" customWidth="1"/>
    <col min="6913" max="7166" width="9.140625" style="90"/>
    <col min="7167" max="7168" width="66.140625" style="90" customWidth="1"/>
    <col min="7169" max="7422" width="9.140625" style="90"/>
    <col min="7423" max="7424" width="66.140625" style="90" customWidth="1"/>
    <col min="7425" max="7678" width="9.140625" style="90"/>
    <col min="7679" max="7680" width="66.140625" style="90" customWidth="1"/>
    <col min="7681" max="7934" width="9.140625" style="90"/>
    <col min="7935" max="7936" width="66.140625" style="90" customWidth="1"/>
    <col min="7937" max="8190" width="9.140625" style="90"/>
    <col min="8191" max="8192" width="66.140625" style="90" customWidth="1"/>
    <col min="8193" max="8446" width="9.140625" style="90"/>
    <col min="8447" max="8448" width="66.140625" style="90" customWidth="1"/>
    <col min="8449" max="8702" width="9.140625" style="90"/>
    <col min="8703" max="8704" width="66.140625" style="90" customWidth="1"/>
    <col min="8705" max="8958" width="9.140625" style="90"/>
    <col min="8959" max="8960" width="66.140625" style="90" customWidth="1"/>
    <col min="8961" max="9214" width="9.140625" style="90"/>
    <col min="9215" max="9216" width="66.140625" style="90" customWidth="1"/>
    <col min="9217" max="9470" width="9.140625" style="90"/>
    <col min="9471" max="9472" width="66.140625" style="90" customWidth="1"/>
    <col min="9473" max="9726" width="9.140625" style="90"/>
    <col min="9727" max="9728" width="66.140625" style="90" customWidth="1"/>
    <col min="9729" max="9982" width="9.140625" style="90"/>
    <col min="9983" max="9984" width="66.140625" style="90" customWidth="1"/>
    <col min="9985" max="10238" width="9.140625" style="90"/>
    <col min="10239" max="10240" width="66.140625" style="90" customWidth="1"/>
    <col min="10241" max="10494" width="9.140625" style="90"/>
    <col min="10495" max="10496" width="66.140625" style="90" customWidth="1"/>
    <col min="10497" max="10750" width="9.140625" style="90"/>
    <col min="10751" max="10752" width="66.140625" style="90" customWidth="1"/>
    <col min="10753" max="11006" width="9.140625" style="90"/>
    <col min="11007" max="11008" width="66.140625" style="90" customWidth="1"/>
    <col min="11009" max="11262" width="9.140625" style="90"/>
    <col min="11263" max="11264" width="66.140625" style="90" customWidth="1"/>
    <col min="11265" max="11518" width="9.140625" style="90"/>
    <col min="11519" max="11520" width="66.140625" style="90" customWidth="1"/>
    <col min="11521" max="11774" width="9.140625" style="90"/>
    <col min="11775" max="11776" width="66.140625" style="90" customWidth="1"/>
    <col min="11777" max="12030" width="9.140625" style="90"/>
    <col min="12031" max="12032" width="66.140625" style="90" customWidth="1"/>
    <col min="12033" max="12286" width="9.140625" style="90"/>
    <col min="12287" max="12288" width="66.140625" style="90" customWidth="1"/>
    <col min="12289" max="12542" width="9.140625" style="90"/>
    <col min="12543" max="12544" width="66.140625" style="90" customWidth="1"/>
    <col min="12545" max="12798" width="9.140625" style="90"/>
    <col min="12799" max="12800" width="66.140625" style="90" customWidth="1"/>
    <col min="12801" max="13054" width="9.140625" style="90"/>
    <col min="13055" max="13056" width="66.140625" style="90" customWidth="1"/>
    <col min="13057" max="13310" width="9.140625" style="90"/>
    <col min="13311" max="13312" width="66.140625" style="90" customWidth="1"/>
    <col min="13313" max="13566" width="9.140625" style="90"/>
    <col min="13567" max="13568" width="66.140625" style="90" customWidth="1"/>
    <col min="13569" max="13822" width="9.140625" style="90"/>
    <col min="13823" max="13824" width="66.140625" style="90" customWidth="1"/>
    <col min="13825" max="14078" width="9.140625" style="90"/>
    <col min="14079" max="14080" width="66.140625" style="90" customWidth="1"/>
    <col min="14081" max="14334" width="9.140625" style="90"/>
    <col min="14335" max="14336" width="66.140625" style="90" customWidth="1"/>
    <col min="14337" max="14590" width="9.140625" style="90"/>
    <col min="14591" max="14592" width="66.140625" style="90" customWidth="1"/>
    <col min="14593" max="14846" width="9.140625" style="90"/>
    <col min="14847" max="14848" width="66.140625" style="90" customWidth="1"/>
    <col min="14849" max="15102" width="9.140625" style="90"/>
    <col min="15103" max="15104" width="66.140625" style="90" customWidth="1"/>
    <col min="15105" max="15358" width="9.140625" style="90"/>
    <col min="15359" max="15360" width="66.140625" style="90" customWidth="1"/>
    <col min="15361" max="15614" width="9.140625" style="90"/>
    <col min="15615" max="15616" width="66.140625" style="90" customWidth="1"/>
    <col min="15617" max="15870" width="9.140625" style="90"/>
    <col min="15871" max="15872" width="66.140625" style="90" customWidth="1"/>
    <col min="15873" max="16126" width="9.140625" style="90"/>
    <col min="16127" max="16128" width="66.140625" style="90" customWidth="1"/>
    <col min="16129" max="16384" width="9.140625" style="90"/>
  </cols>
  <sheetData>
    <row r="1" spans="1:8" hidden="1" x14ac:dyDescent="0.25">
      <c r="B1" s="138" t="s">
        <v>63</v>
      </c>
    </row>
    <row r="2" spans="1:8" hidden="1" x14ac:dyDescent="0.25">
      <c r="B2" s="139" t="s">
        <v>10</v>
      </c>
    </row>
    <row r="3" spans="1:8" hidden="1" x14ac:dyDescent="0.25">
      <c r="B3" s="139" t="s">
        <v>440</v>
      </c>
    </row>
    <row r="4" spans="1:8" ht="10.5" customHeight="1" x14ac:dyDescent="0.25">
      <c r="B4" s="34"/>
    </row>
    <row r="5" spans="1:8" ht="18.75" x14ac:dyDescent="0.3">
      <c r="A5" s="525" t="str">
        <f>'6.1. Паспорт сетевой график.'!A5:L5</f>
        <v>Год раскрытия информации: 2023 год</v>
      </c>
      <c r="B5" s="525"/>
      <c r="C5" s="57"/>
      <c r="D5" s="57"/>
      <c r="E5" s="57"/>
      <c r="F5" s="57"/>
      <c r="G5" s="57"/>
      <c r="H5" s="57"/>
    </row>
    <row r="6" spans="1:8" ht="12.75" customHeight="1" x14ac:dyDescent="0.3">
      <c r="A6" s="167"/>
      <c r="B6" s="167"/>
      <c r="C6" s="167"/>
      <c r="D6" s="167"/>
      <c r="E6" s="167"/>
      <c r="F6" s="167"/>
      <c r="G6" s="167"/>
      <c r="H6" s="167"/>
    </row>
    <row r="7" spans="1:8" ht="18.75" x14ac:dyDescent="0.25">
      <c r="A7" s="313" t="s">
        <v>9</v>
      </c>
      <c r="B7" s="313"/>
      <c r="C7" s="142"/>
      <c r="D7" s="142"/>
      <c r="E7" s="142"/>
      <c r="F7" s="142"/>
      <c r="G7" s="142"/>
      <c r="H7" s="142"/>
    </row>
    <row r="8" spans="1:8" x14ac:dyDescent="0.25">
      <c r="A8" s="314" t="s">
        <v>442</v>
      </c>
      <c r="B8" s="314"/>
      <c r="C8" s="143"/>
      <c r="D8" s="143"/>
      <c r="E8" s="143"/>
      <c r="F8" s="143"/>
      <c r="G8" s="143"/>
      <c r="H8" s="143"/>
    </row>
    <row r="9" spans="1:8" x14ac:dyDescent="0.25">
      <c r="A9" s="310" t="s">
        <v>8</v>
      </c>
      <c r="B9" s="310"/>
      <c r="C9" s="144"/>
      <c r="D9" s="144"/>
      <c r="E9" s="144"/>
      <c r="F9" s="144"/>
      <c r="G9" s="144"/>
      <c r="H9" s="144"/>
    </row>
    <row r="10" spans="1:8" ht="21" customHeight="1" x14ac:dyDescent="0.25">
      <c r="A10" s="314" t="str">
        <f>'1. паспорт местоположение'!B11</f>
        <v>N_1.1.1.3.7</v>
      </c>
      <c r="B10" s="314"/>
      <c r="C10" s="143"/>
      <c r="D10" s="143"/>
      <c r="E10" s="143"/>
      <c r="F10" s="143"/>
      <c r="G10" s="143"/>
      <c r="H10" s="143"/>
    </row>
    <row r="11" spans="1:8" x14ac:dyDescent="0.25">
      <c r="A11" s="310" t="s">
        <v>7</v>
      </c>
      <c r="B11" s="310"/>
      <c r="C11" s="144"/>
      <c r="D11" s="144"/>
      <c r="E11" s="144"/>
      <c r="F11" s="144"/>
      <c r="G11" s="144"/>
      <c r="H11" s="144"/>
    </row>
    <row r="12" spans="1:8" x14ac:dyDescent="0.25">
      <c r="A12" s="314" t="str">
        <f>'7. Паспорт отчет о закупке'!A15:AV15</f>
        <v>Строительство ЛЭП 6 кВ от опоры ЛЭП 6 кВ ф.6-18-Н ПС 110/6 кВ №37
 (ПИР, СМР - 2023 г.)</v>
      </c>
      <c r="B12" s="314"/>
      <c r="C12" s="143"/>
      <c r="D12" s="143"/>
      <c r="E12" s="143"/>
      <c r="F12" s="143"/>
      <c r="G12" s="143"/>
      <c r="H12" s="143"/>
    </row>
    <row r="13" spans="1:8" x14ac:dyDescent="0.25">
      <c r="A13" s="310" t="s">
        <v>6</v>
      </c>
      <c r="B13" s="310"/>
      <c r="C13" s="144"/>
      <c r="D13" s="144"/>
      <c r="E13" s="144"/>
      <c r="F13" s="144"/>
      <c r="G13" s="144"/>
      <c r="H13" s="144"/>
    </row>
    <row r="14" spans="1:8" ht="10.5" customHeight="1" x14ac:dyDescent="0.25">
      <c r="B14" s="91"/>
    </row>
    <row r="15" spans="1:8" ht="20.25" customHeight="1" x14ac:dyDescent="0.25">
      <c r="A15" s="523" t="s">
        <v>428</v>
      </c>
      <c r="B15" s="524"/>
    </row>
    <row r="16" spans="1:8" ht="23.25" customHeight="1" x14ac:dyDescent="0.25">
      <c r="B16" s="209"/>
    </row>
    <row r="17" spans="1:6" ht="30" x14ac:dyDescent="0.25">
      <c r="A17" s="119" t="s">
        <v>307</v>
      </c>
      <c r="B17" s="120" t="str">
        <f>A12</f>
        <v>Строительство ЛЭП 6 кВ от опоры ЛЭП 6 кВ ф.6-18-Н ПС 110/6 кВ №37
 (ПИР, СМР - 2023 г.)</v>
      </c>
    </row>
    <row r="18" spans="1:6" x14ac:dyDescent="0.25">
      <c r="A18" s="119" t="s">
        <v>308</v>
      </c>
      <c r="B18" s="120" t="s">
        <v>545</v>
      </c>
    </row>
    <row r="19" spans="1:6" ht="30" x14ac:dyDescent="0.25">
      <c r="A19" s="119" t="s">
        <v>288</v>
      </c>
      <c r="B19" s="120" t="s">
        <v>497</v>
      </c>
    </row>
    <row r="20" spans="1:6" x14ac:dyDescent="0.25">
      <c r="A20" s="119" t="s">
        <v>309</v>
      </c>
      <c r="B20" s="120" t="s">
        <v>453</v>
      </c>
    </row>
    <row r="21" spans="1:6" x14ac:dyDescent="0.25">
      <c r="A21" s="121" t="s">
        <v>310</v>
      </c>
      <c r="B21" s="120" t="s">
        <v>546</v>
      </c>
    </row>
    <row r="22" spans="1:6" x14ac:dyDescent="0.25">
      <c r="A22" s="121" t="s">
        <v>311</v>
      </c>
      <c r="B22" s="184" t="s">
        <v>453</v>
      </c>
    </row>
    <row r="23" spans="1:6" ht="19.5" customHeight="1" x14ac:dyDescent="0.25">
      <c r="A23" s="123" t="s">
        <v>551</v>
      </c>
      <c r="B23" s="206">
        <f>'6.2. Паспорт фин осв ввод'!D23</f>
        <v>0.46050479999999994</v>
      </c>
    </row>
    <row r="24" spans="1:6" x14ac:dyDescent="0.25">
      <c r="A24" s="122" t="s">
        <v>312</v>
      </c>
      <c r="B24" s="184" t="s">
        <v>505</v>
      </c>
    </row>
    <row r="25" spans="1:6" ht="28.5" x14ac:dyDescent="0.25">
      <c r="A25" s="123" t="s">
        <v>313</v>
      </c>
      <c r="B25" s="130" t="s">
        <v>453</v>
      </c>
      <c r="F25" s="181"/>
    </row>
    <row r="26" spans="1:6" ht="28.5" x14ac:dyDescent="0.25">
      <c r="A26" s="123" t="s">
        <v>314</v>
      </c>
      <c r="B26" s="130" t="s">
        <v>453</v>
      </c>
      <c r="C26" s="181"/>
    </row>
    <row r="27" spans="1:6" x14ac:dyDescent="0.25">
      <c r="A27" s="122" t="s">
        <v>315</v>
      </c>
      <c r="B27" s="130" t="s">
        <v>453</v>
      </c>
    </row>
    <row r="28" spans="1:6" x14ac:dyDescent="0.25">
      <c r="A28" s="123" t="s">
        <v>548</v>
      </c>
      <c r="B28" s="130" t="s">
        <v>453</v>
      </c>
      <c r="C28" s="183"/>
    </row>
    <row r="29" spans="1:6" ht="22.5" customHeight="1" x14ac:dyDescent="0.25">
      <c r="A29" s="184" t="s">
        <v>549</v>
      </c>
      <c r="B29" s="130" t="s">
        <v>453</v>
      </c>
    </row>
    <row r="30" spans="1:6" x14ac:dyDescent="0.25">
      <c r="A30" s="122" t="s">
        <v>316</v>
      </c>
      <c r="B30" s="130" t="s">
        <v>453</v>
      </c>
    </row>
    <row r="31" spans="1:6" x14ac:dyDescent="0.25">
      <c r="A31" s="122" t="s">
        <v>317</v>
      </c>
      <c r="B31" s="130" t="s">
        <v>453</v>
      </c>
    </row>
    <row r="32" spans="1:6" x14ac:dyDescent="0.25">
      <c r="A32" s="122" t="s">
        <v>318</v>
      </c>
      <c r="B32" s="130" t="s">
        <v>453</v>
      </c>
    </row>
    <row r="33" spans="1:2" hidden="1" x14ac:dyDescent="0.25">
      <c r="A33" s="123" t="s">
        <v>492</v>
      </c>
      <c r="B33" s="130" t="s">
        <v>453</v>
      </c>
    </row>
    <row r="34" spans="1:2" hidden="1" x14ac:dyDescent="0.25">
      <c r="A34" s="184" t="s">
        <v>491</v>
      </c>
      <c r="B34" s="130" t="s">
        <v>453</v>
      </c>
    </row>
    <row r="35" spans="1:2" hidden="1" x14ac:dyDescent="0.25">
      <c r="A35" s="184" t="s">
        <v>316</v>
      </c>
      <c r="B35" s="130" t="s">
        <v>453</v>
      </c>
    </row>
    <row r="36" spans="1:2" hidden="1" x14ac:dyDescent="0.25">
      <c r="A36" s="184" t="s">
        <v>317</v>
      </c>
      <c r="B36" s="130" t="s">
        <v>453</v>
      </c>
    </row>
    <row r="37" spans="1:2" hidden="1" x14ac:dyDescent="0.25">
      <c r="A37" s="184" t="s">
        <v>318</v>
      </c>
      <c r="B37" s="130" t="s">
        <v>453</v>
      </c>
    </row>
    <row r="38" spans="1:2" hidden="1" x14ac:dyDescent="0.25">
      <c r="A38" s="123" t="s">
        <v>492</v>
      </c>
      <c r="B38" s="130" t="s">
        <v>453</v>
      </c>
    </row>
    <row r="39" spans="1:2" hidden="1" x14ac:dyDescent="0.25">
      <c r="A39" s="184" t="s">
        <v>490</v>
      </c>
      <c r="B39" s="130" t="s">
        <v>453</v>
      </c>
    </row>
    <row r="40" spans="1:2" hidden="1" x14ac:dyDescent="0.25">
      <c r="A40" s="122" t="s">
        <v>316</v>
      </c>
      <c r="B40" s="130" t="s">
        <v>453</v>
      </c>
    </row>
    <row r="41" spans="1:2" hidden="1" x14ac:dyDescent="0.25">
      <c r="A41" s="122" t="s">
        <v>317</v>
      </c>
      <c r="B41" s="130" t="s">
        <v>453</v>
      </c>
    </row>
    <row r="42" spans="1:2" hidden="1" x14ac:dyDescent="0.25">
      <c r="A42" s="122" t="s">
        <v>318</v>
      </c>
      <c r="B42" s="130" t="s">
        <v>453</v>
      </c>
    </row>
    <row r="43" spans="1:2" hidden="1" x14ac:dyDescent="0.25">
      <c r="A43" s="123" t="s">
        <v>480</v>
      </c>
      <c r="B43" s="130" t="s">
        <v>453</v>
      </c>
    </row>
    <row r="44" spans="1:2" hidden="1" x14ac:dyDescent="0.25">
      <c r="A44" s="184" t="s">
        <v>491</v>
      </c>
      <c r="B44" s="130" t="s">
        <v>453</v>
      </c>
    </row>
    <row r="45" spans="1:2" hidden="1" x14ac:dyDescent="0.25">
      <c r="A45" s="122" t="s">
        <v>316</v>
      </c>
      <c r="B45" s="130" t="s">
        <v>453</v>
      </c>
    </row>
    <row r="46" spans="1:2" hidden="1" x14ac:dyDescent="0.25">
      <c r="A46" s="122" t="s">
        <v>317</v>
      </c>
      <c r="B46" s="130" t="s">
        <v>453</v>
      </c>
    </row>
    <row r="47" spans="1:2" hidden="1" x14ac:dyDescent="0.25">
      <c r="A47" s="122" t="s">
        <v>318</v>
      </c>
      <c r="B47" s="130" t="s">
        <v>453</v>
      </c>
    </row>
    <row r="48" spans="1:2" ht="28.5" x14ac:dyDescent="0.25">
      <c r="A48" s="123" t="s">
        <v>319</v>
      </c>
      <c r="B48" s="130" t="s">
        <v>453</v>
      </c>
    </row>
    <row r="49" spans="1:2" x14ac:dyDescent="0.25">
      <c r="A49" s="122" t="s">
        <v>550</v>
      </c>
      <c r="B49" s="130" t="s">
        <v>453</v>
      </c>
    </row>
    <row r="50" spans="1:2" x14ac:dyDescent="0.25">
      <c r="A50" s="122" t="s">
        <v>316</v>
      </c>
      <c r="B50" s="130" t="s">
        <v>453</v>
      </c>
    </row>
    <row r="51" spans="1:2" x14ac:dyDescent="0.25">
      <c r="A51" s="122" t="s">
        <v>317</v>
      </c>
      <c r="B51" s="130" t="s">
        <v>453</v>
      </c>
    </row>
    <row r="52" spans="1:2" x14ac:dyDescent="0.25">
      <c r="A52" s="122" t="s">
        <v>318</v>
      </c>
      <c r="B52" s="130" t="s">
        <v>453</v>
      </c>
    </row>
    <row r="53" spans="1:2" x14ac:dyDescent="0.25">
      <c r="A53" s="123" t="s">
        <v>547</v>
      </c>
      <c r="B53" s="130" t="s">
        <v>453</v>
      </c>
    </row>
    <row r="54" spans="1:2" x14ac:dyDescent="0.25">
      <c r="A54" s="122" t="s">
        <v>549</v>
      </c>
      <c r="B54" s="130" t="s">
        <v>453</v>
      </c>
    </row>
    <row r="55" spans="1:2" x14ac:dyDescent="0.25">
      <c r="A55" s="122" t="s">
        <v>316</v>
      </c>
      <c r="B55" s="130" t="s">
        <v>453</v>
      </c>
    </row>
    <row r="56" spans="1:2" x14ac:dyDescent="0.25">
      <c r="A56" s="122" t="s">
        <v>317</v>
      </c>
      <c r="B56" s="130" t="s">
        <v>453</v>
      </c>
    </row>
    <row r="57" spans="1:2" x14ac:dyDescent="0.25">
      <c r="A57" s="122" t="s">
        <v>318</v>
      </c>
      <c r="B57" s="130" t="s">
        <v>453</v>
      </c>
    </row>
    <row r="58" spans="1:2" ht="28.5" x14ac:dyDescent="0.25">
      <c r="A58" s="121" t="s">
        <v>320</v>
      </c>
      <c r="B58" s="130" t="s">
        <v>453</v>
      </c>
    </row>
    <row r="59" spans="1:2" x14ac:dyDescent="0.25">
      <c r="A59" s="124" t="s">
        <v>315</v>
      </c>
      <c r="B59" s="130" t="s">
        <v>453</v>
      </c>
    </row>
    <row r="60" spans="1:2" x14ac:dyDescent="0.25">
      <c r="A60" s="124" t="s">
        <v>321</v>
      </c>
      <c r="B60" s="130" t="s">
        <v>453</v>
      </c>
    </row>
    <row r="61" spans="1:2" x14ac:dyDescent="0.25">
      <c r="A61" s="124" t="s">
        <v>322</v>
      </c>
      <c r="B61" s="130" t="s">
        <v>453</v>
      </c>
    </row>
    <row r="62" spans="1:2" x14ac:dyDescent="0.25">
      <c r="A62" s="124" t="s">
        <v>323</v>
      </c>
      <c r="B62" s="130" t="s">
        <v>453</v>
      </c>
    </row>
    <row r="63" spans="1:2" x14ac:dyDescent="0.25">
      <c r="A63" s="121" t="s">
        <v>324</v>
      </c>
      <c r="B63" s="130" t="s">
        <v>453</v>
      </c>
    </row>
    <row r="64" spans="1:2" x14ac:dyDescent="0.25">
      <c r="A64" s="121" t="s">
        <v>325</v>
      </c>
      <c r="B64" s="130" t="s">
        <v>453</v>
      </c>
    </row>
    <row r="65" spans="1:2" x14ac:dyDescent="0.25">
      <c r="A65" s="121" t="s">
        <v>326</v>
      </c>
      <c r="B65" s="130" t="s">
        <v>453</v>
      </c>
    </row>
    <row r="66" spans="1:2" x14ac:dyDescent="0.25">
      <c r="A66" s="121" t="s">
        <v>327</v>
      </c>
      <c r="B66" s="130" t="s">
        <v>453</v>
      </c>
    </row>
    <row r="67" spans="1:2" ht="15.75" customHeight="1" x14ac:dyDescent="0.25">
      <c r="A67" s="121" t="s">
        <v>328</v>
      </c>
      <c r="B67" s="130" t="s">
        <v>453</v>
      </c>
    </row>
    <row r="68" spans="1:2" x14ac:dyDescent="0.25">
      <c r="A68" s="124" t="s">
        <v>329</v>
      </c>
      <c r="B68" s="130" t="s">
        <v>453</v>
      </c>
    </row>
    <row r="69" spans="1:2" x14ac:dyDescent="0.25">
      <c r="A69" s="124" t="s">
        <v>330</v>
      </c>
      <c r="B69" s="130" t="s">
        <v>453</v>
      </c>
    </row>
    <row r="70" spans="1:2" x14ac:dyDescent="0.25">
      <c r="A70" s="124" t="s">
        <v>331</v>
      </c>
      <c r="B70" s="130" t="s">
        <v>453</v>
      </c>
    </row>
    <row r="71" spans="1:2" x14ac:dyDescent="0.25">
      <c r="A71" s="124" t="s">
        <v>332</v>
      </c>
      <c r="B71" s="130" t="s">
        <v>453</v>
      </c>
    </row>
    <row r="72" spans="1:2" x14ac:dyDescent="0.25">
      <c r="A72" s="124" t="s">
        <v>333</v>
      </c>
      <c r="B72" s="130" t="s">
        <v>453</v>
      </c>
    </row>
    <row r="73" spans="1:2" ht="30" x14ac:dyDescent="0.25">
      <c r="A73" s="124" t="s">
        <v>334</v>
      </c>
      <c r="B73" s="130" t="s">
        <v>453</v>
      </c>
    </row>
    <row r="74" spans="1:2" ht="28.5" x14ac:dyDescent="0.25">
      <c r="A74" s="121" t="s">
        <v>335</v>
      </c>
      <c r="B74" s="130" t="s">
        <v>453</v>
      </c>
    </row>
    <row r="75" spans="1:2" x14ac:dyDescent="0.25">
      <c r="A75" s="124" t="s">
        <v>315</v>
      </c>
      <c r="B75" s="130" t="s">
        <v>453</v>
      </c>
    </row>
    <row r="76" spans="1:2" x14ac:dyDescent="0.25">
      <c r="A76" s="124" t="s">
        <v>336</v>
      </c>
      <c r="B76" s="130" t="s">
        <v>453</v>
      </c>
    </row>
    <row r="77" spans="1:2" x14ac:dyDescent="0.25">
      <c r="A77" s="124" t="s">
        <v>337</v>
      </c>
      <c r="B77" s="130" t="s">
        <v>453</v>
      </c>
    </row>
    <row r="78" spans="1:2" x14ac:dyDescent="0.25">
      <c r="A78" s="125" t="s">
        <v>338</v>
      </c>
      <c r="B78" s="130" t="s">
        <v>453</v>
      </c>
    </row>
    <row r="79" spans="1:2" x14ac:dyDescent="0.25">
      <c r="A79" s="121" t="s">
        <v>339</v>
      </c>
      <c r="B79" s="130" t="s">
        <v>453</v>
      </c>
    </row>
    <row r="80" spans="1:2" x14ac:dyDescent="0.25">
      <c r="A80" s="124" t="s">
        <v>340</v>
      </c>
      <c r="B80" s="130" t="s">
        <v>453</v>
      </c>
    </row>
    <row r="81" spans="1:2" x14ac:dyDescent="0.25">
      <c r="A81" s="124" t="s">
        <v>341</v>
      </c>
      <c r="B81" s="130" t="s">
        <v>453</v>
      </c>
    </row>
    <row r="82" spans="1:2" x14ac:dyDescent="0.25">
      <c r="A82" s="124" t="s">
        <v>342</v>
      </c>
      <c r="B82" s="130" t="s">
        <v>453</v>
      </c>
    </row>
    <row r="83" spans="1:2" ht="28.5" x14ac:dyDescent="0.25">
      <c r="A83" s="126" t="s">
        <v>343</v>
      </c>
      <c r="B83" s="130" t="str">
        <f>B22</f>
        <v>нд</v>
      </c>
    </row>
    <row r="84" spans="1:2" ht="28.5" customHeight="1" x14ac:dyDescent="0.25">
      <c r="A84" s="121" t="s">
        <v>344</v>
      </c>
      <c r="B84" s="130" t="s">
        <v>453</v>
      </c>
    </row>
    <row r="85" spans="1:2" x14ac:dyDescent="0.25">
      <c r="A85" s="124" t="s">
        <v>345</v>
      </c>
      <c r="B85" s="130" t="s">
        <v>453</v>
      </c>
    </row>
    <row r="86" spans="1:2" x14ac:dyDescent="0.25">
      <c r="A86" s="124" t="s">
        <v>346</v>
      </c>
      <c r="B86" s="130" t="s">
        <v>453</v>
      </c>
    </row>
    <row r="87" spans="1:2" x14ac:dyDescent="0.25">
      <c r="A87" s="124" t="s">
        <v>347</v>
      </c>
      <c r="B87" s="130" t="s">
        <v>453</v>
      </c>
    </row>
    <row r="88" spans="1:2" x14ac:dyDescent="0.25">
      <c r="A88" s="124" t="s">
        <v>348</v>
      </c>
      <c r="B88" s="130" t="s">
        <v>453</v>
      </c>
    </row>
    <row r="89" spans="1:2" x14ac:dyDescent="0.25">
      <c r="A89" s="127" t="s">
        <v>349</v>
      </c>
      <c r="B89" s="130" t="s">
        <v>453</v>
      </c>
    </row>
    <row r="92" spans="1:2" x14ac:dyDescent="0.25">
      <c r="A92" s="92"/>
      <c r="B92" s="93"/>
    </row>
    <row r="93" spans="1:2" x14ac:dyDescent="0.25">
      <c r="B93" s="94"/>
    </row>
    <row r="94" spans="1:2" x14ac:dyDescent="0.25">
      <c r="B94" s="95"/>
    </row>
  </sheetData>
  <mergeCells count="9">
    <mergeCell ref="A11:B11"/>
    <mergeCell ref="A12:B12"/>
    <mergeCell ref="A13:B13"/>
    <mergeCell ref="A15:B15"/>
    <mergeCell ref="A5:B5"/>
    <mergeCell ref="A7:B7"/>
    <mergeCell ref="A8:B8"/>
    <mergeCell ref="A9:B9"/>
    <mergeCell ref="A10:B10"/>
  </mergeCells>
  <pageMargins left="0.70866141732283472" right="0.31496062992125984" top="0.35433070866141736" bottom="0.35433070866141736" header="0" footer="0"/>
  <pageSetup paperSize="9" scale="64"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M28" sqref="M28"/>
    </sheetView>
  </sheetViews>
  <sheetFormatPr defaultRowHeight="15" x14ac:dyDescent="0.2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Объект упаковщика для оболочки" shapeId="2051" r:id="rId4">
          <objectPr defaultSize="0" r:id="rId5">
            <anchor moveWithCells="1">
              <from>
                <xdr:col>1</xdr:col>
                <xdr:colOff>285750</xdr:colOff>
                <xdr:row>2</xdr:row>
                <xdr:rowOff>104775</xdr:rowOff>
              </from>
              <to>
                <xdr:col>7</xdr:col>
                <xdr:colOff>152400</xdr:colOff>
                <xdr:row>5</xdr:row>
                <xdr:rowOff>47625</xdr:rowOff>
              </to>
            </anchor>
          </objectPr>
        </oleObject>
      </mc:Choice>
      <mc:Fallback>
        <oleObject progId="Объект упаковщика для оболочки" shapeId="2051"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E5434-4075-440C-944A-30C707EB3F6D}">
  <dimension ref="A1:C12"/>
  <sheetViews>
    <sheetView topLeftCell="A7"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528" t="s">
        <v>609</v>
      </c>
      <c r="B1" s="529"/>
      <c r="C1" s="530"/>
    </row>
    <row r="2" spans="1:3" ht="15" customHeight="1" x14ac:dyDescent="0.25">
      <c r="A2" s="531"/>
      <c r="B2" s="532" t="s">
        <v>610</v>
      </c>
      <c r="C2" s="533"/>
    </row>
    <row r="3" spans="1:3" ht="15" customHeight="1" x14ac:dyDescent="0.25">
      <c r="A3" s="531"/>
      <c r="B3" s="532" t="s">
        <v>611</v>
      </c>
      <c r="C3" s="533"/>
    </row>
    <row r="4" spans="1:3" ht="15" customHeight="1" x14ac:dyDescent="0.25">
      <c r="A4" s="534" t="s">
        <v>612</v>
      </c>
      <c r="B4" s="535"/>
      <c r="C4" s="536"/>
    </row>
    <row r="5" spans="1:3" ht="15" customHeight="1" x14ac:dyDescent="0.25">
      <c r="A5" s="526" t="s">
        <v>613</v>
      </c>
      <c r="B5" s="527"/>
      <c r="C5" s="303" t="s">
        <v>614</v>
      </c>
    </row>
    <row r="6" spans="1:3" ht="120" x14ac:dyDescent="0.25">
      <c r="A6" s="537" t="s">
        <v>615</v>
      </c>
      <c r="B6" s="538"/>
      <c r="C6" s="303" t="s">
        <v>616</v>
      </c>
    </row>
    <row r="7" spans="1:3" ht="90" x14ac:dyDescent="0.25">
      <c r="A7" s="537" t="s">
        <v>617</v>
      </c>
      <c r="B7" s="538"/>
      <c r="C7" s="303" t="s">
        <v>618</v>
      </c>
    </row>
    <row r="8" spans="1:3" ht="15" customHeight="1" x14ac:dyDescent="0.25">
      <c r="A8" s="526" t="s">
        <v>619</v>
      </c>
      <c r="B8" s="527"/>
      <c r="C8" s="303" t="s">
        <v>620</v>
      </c>
    </row>
    <row r="9" spans="1:3" ht="15" customHeight="1" x14ac:dyDescent="0.25">
      <c r="A9" s="526" t="s">
        <v>621</v>
      </c>
      <c r="B9" s="527"/>
      <c r="C9" s="303" t="s">
        <v>622</v>
      </c>
    </row>
    <row r="10" spans="1:3" ht="15" customHeight="1" x14ac:dyDescent="0.25">
      <c r="A10" s="526" t="s">
        <v>623</v>
      </c>
      <c r="B10" s="527"/>
      <c r="C10" s="303" t="s">
        <v>624</v>
      </c>
    </row>
    <row r="11" spans="1:3" ht="15" customHeight="1" x14ac:dyDescent="0.25">
      <c r="A11" s="526" t="s">
        <v>625</v>
      </c>
      <c r="B11" s="527"/>
      <c r="C11" s="303" t="s">
        <v>626</v>
      </c>
    </row>
    <row r="12" spans="1:3" ht="15.75" thickBot="1" x14ac:dyDescent="0.3">
      <c r="A12" s="304"/>
      <c r="B12" s="305"/>
      <c r="C12" s="306"/>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C3BD-9F52-465E-A2E5-2BB6C965C39A}">
  <dimension ref="A1:C12"/>
  <sheetViews>
    <sheetView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528" t="s">
        <v>609</v>
      </c>
      <c r="B1" s="529"/>
      <c r="C1" s="530"/>
    </row>
    <row r="2" spans="1:3" ht="15" customHeight="1" x14ac:dyDescent="0.25">
      <c r="A2" s="531"/>
      <c r="B2" s="532" t="s">
        <v>610</v>
      </c>
      <c r="C2" s="533"/>
    </row>
    <row r="3" spans="1:3" ht="15" customHeight="1" x14ac:dyDescent="0.25">
      <c r="A3" s="531"/>
      <c r="B3" s="532" t="s">
        <v>611</v>
      </c>
      <c r="C3" s="533"/>
    </row>
    <row r="4" spans="1:3" ht="15" customHeight="1" x14ac:dyDescent="0.25">
      <c r="A4" s="534" t="s">
        <v>612</v>
      </c>
      <c r="B4" s="535"/>
      <c r="C4" s="536"/>
    </row>
    <row r="5" spans="1:3" ht="15" customHeight="1" x14ac:dyDescent="0.25">
      <c r="A5" s="526" t="s">
        <v>613</v>
      </c>
      <c r="B5" s="527"/>
      <c r="C5" s="307" t="s">
        <v>614</v>
      </c>
    </row>
    <row r="6" spans="1:3" ht="105" x14ac:dyDescent="0.25">
      <c r="A6" s="537" t="s">
        <v>615</v>
      </c>
      <c r="B6" s="538"/>
      <c r="C6" s="307" t="s">
        <v>627</v>
      </c>
    </row>
    <row r="7" spans="1:3" ht="60" x14ac:dyDescent="0.25">
      <c r="A7" s="537" t="s">
        <v>617</v>
      </c>
      <c r="B7" s="538"/>
      <c r="C7" s="307" t="s">
        <v>628</v>
      </c>
    </row>
    <row r="8" spans="1:3" ht="15" customHeight="1" x14ac:dyDescent="0.25">
      <c r="A8" s="526" t="s">
        <v>619</v>
      </c>
      <c r="B8" s="527"/>
      <c r="C8" s="307" t="s">
        <v>629</v>
      </c>
    </row>
    <row r="9" spans="1:3" ht="15" customHeight="1" x14ac:dyDescent="0.25">
      <c r="A9" s="526" t="s">
        <v>621</v>
      </c>
      <c r="B9" s="527"/>
      <c r="C9" s="307" t="s">
        <v>630</v>
      </c>
    </row>
    <row r="10" spans="1:3" ht="15" customHeight="1" x14ac:dyDescent="0.25">
      <c r="A10" s="526" t="s">
        <v>623</v>
      </c>
      <c r="B10" s="527"/>
      <c r="C10" s="307" t="s">
        <v>631</v>
      </c>
    </row>
    <row r="11" spans="1:3" ht="15" customHeight="1" x14ac:dyDescent="0.25">
      <c r="A11" s="526" t="s">
        <v>625</v>
      </c>
      <c r="B11" s="527"/>
      <c r="C11" s="307" t="s">
        <v>632</v>
      </c>
    </row>
    <row r="12" spans="1:3" ht="15.75" thickBot="1" x14ac:dyDescent="0.3">
      <c r="A12" s="304"/>
      <c r="B12" s="305"/>
      <c r="C12" s="306"/>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6D5A-114B-4617-BAAB-E5E12A281BE8}">
  <dimension ref="A1:C12"/>
  <sheetViews>
    <sheetView tabSelected="1"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528" t="s">
        <v>609</v>
      </c>
      <c r="B1" s="529"/>
      <c r="C1" s="530"/>
    </row>
    <row r="2" spans="1:3" ht="15" customHeight="1" x14ac:dyDescent="0.25">
      <c r="A2" s="531"/>
      <c r="B2" s="532" t="s">
        <v>610</v>
      </c>
      <c r="C2" s="533"/>
    </row>
    <row r="3" spans="1:3" ht="15" customHeight="1" x14ac:dyDescent="0.25">
      <c r="A3" s="531"/>
      <c r="B3" s="532" t="s">
        <v>611</v>
      </c>
      <c r="C3" s="533"/>
    </row>
    <row r="4" spans="1:3" ht="15" customHeight="1" x14ac:dyDescent="0.25">
      <c r="A4" s="534" t="s">
        <v>612</v>
      </c>
      <c r="B4" s="535"/>
      <c r="C4" s="536"/>
    </row>
    <row r="5" spans="1:3" ht="15" customHeight="1" x14ac:dyDescent="0.25">
      <c r="A5" s="526" t="s">
        <v>613</v>
      </c>
      <c r="B5" s="527"/>
      <c r="C5" s="308" t="s">
        <v>614</v>
      </c>
    </row>
    <row r="6" spans="1:3" ht="105" x14ac:dyDescent="0.25">
      <c r="A6" s="537" t="s">
        <v>615</v>
      </c>
      <c r="B6" s="538"/>
      <c r="C6" s="308" t="s">
        <v>627</v>
      </c>
    </row>
    <row r="7" spans="1:3" ht="60" x14ac:dyDescent="0.25">
      <c r="A7" s="537" t="s">
        <v>617</v>
      </c>
      <c r="B7" s="538"/>
      <c r="C7" s="308" t="s">
        <v>628</v>
      </c>
    </row>
    <row r="8" spans="1:3" ht="15" customHeight="1" x14ac:dyDescent="0.25">
      <c r="A8" s="526" t="s">
        <v>619</v>
      </c>
      <c r="B8" s="527"/>
      <c r="C8" s="308" t="s">
        <v>629</v>
      </c>
    </row>
    <row r="9" spans="1:3" ht="15" customHeight="1" x14ac:dyDescent="0.25">
      <c r="A9" s="526" t="s">
        <v>621</v>
      </c>
      <c r="B9" s="527"/>
      <c r="C9" s="308" t="s">
        <v>630</v>
      </c>
    </row>
    <row r="10" spans="1:3" ht="15" customHeight="1" x14ac:dyDescent="0.25">
      <c r="A10" s="526" t="s">
        <v>623</v>
      </c>
      <c r="B10" s="527"/>
      <c r="C10" s="308" t="s">
        <v>631</v>
      </c>
    </row>
    <row r="11" spans="1:3" ht="15" customHeight="1" x14ac:dyDescent="0.25">
      <c r="A11" s="526" t="s">
        <v>625</v>
      </c>
      <c r="B11" s="527"/>
      <c r="C11" s="308" t="s">
        <v>633</v>
      </c>
    </row>
    <row r="12" spans="1:3" ht="15.75" thickBot="1" x14ac:dyDescent="0.3">
      <c r="A12" s="304"/>
      <c r="B12" s="305"/>
      <c r="C12" s="306"/>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62"/>
  <sheetViews>
    <sheetView view="pageBreakPreview" topLeftCell="J4" zoomScale="70" zoomScaleSheetLayoutView="70" workbookViewId="0">
      <selection activeCell="K30" sqref="K30"/>
    </sheetView>
  </sheetViews>
  <sheetFormatPr defaultRowHeight="15" x14ac:dyDescent="0.25"/>
  <cols>
    <col min="1" max="1" width="7.42578125" style="1" customWidth="1"/>
    <col min="2" max="2" width="14" style="1" customWidth="1"/>
    <col min="3" max="3" width="19.85546875" style="1" customWidth="1"/>
    <col min="4" max="4" width="12.7109375" style="1" customWidth="1"/>
    <col min="5" max="5" width="22.7109375" style="1" customWidth="1"/>
    <col min="6" max="6" width="26.5703125" style="1" customWidth="1"/>
    <col min="7" max="7" width="24.85546875" style="1" customWidth="1"/>
    <col min="8" max="8" width="18" style="1" customWidth="1"/>
    <col min="9" max="9" width="17.140625" style="1" customWidth="1"/>
    <col min="10" max="10" width="19.85546875" style="1" customWidth="1"/>
    <col min="11" max="11" width="14.5703125" style="1" customWidth="1"/>
    <col min="12" max="12" width="13.42578125" style="1" customWidth="1"/>
    <col min="13" max="13" width="15.42578125" style="1" customWidth="1"/>
    <col min="14" max="14" width="15.140625" style="1" customWidth="1"/>
    <col min="15" max="15" width="14.7109375" style="1" customWidth="1"/>
    <col min="16" max="16" width="15.5703125" style="1" customWidth="1"/>
    <col min="17" max="17" width="49.85546875" style="1" customWidth="1"/>
    <col min="18" max="18" width="16.85546875" style="1" customWidth="1"/>
    <col min="19" max="19" width="21" style="1" customWidth="1"/>
    <col min="20" max="16384" width="9.140625" style="1"/>
  </cols>
  <sheetData>
    <row r="1" spans="1:28" s="12" customFormat="1" ht="18.75" customHeight="1" x14ac:dyDescent="0.2">
      <c r="A1" s="18"/>
      <c r="S1" s="31" t="s">
        <v>63</v>
      </c>
    </row>
    <row r="2" spans="1:28" s="12" customFormat="1" ht="18.75" customHeight="1" x14ac:dyDescent="0.3">
      <c r="A2" s="18"/>
      <c r="S2" s="15" t="s">
        <v>10</v>
      </c>
    </row>
    <row r="3" spans="1:28" s="12" customFormat="1" ht="18.75" x14ac:dyDescent="0.3">
      <c r="S3" s="15" t="s">
        <v>62</v>
      </c>
    </row>
    <row r="4" spans="1:28" s="12" customFormat="1" ht="18.75" customHeight="1" x14ac:dyDescent="0.2">
      <c r="A4" s="309" t="str">
        <f>'1. паспорт местоположение'!A5:C5</f>
        <v>Год раскрытия информации: 2023 год</v>
      </c>
      <c r="B4" s="309"/>
      <c r="C4" s="309"/>
      <c r="D4" s="309"/>
      <c r="E4" s="309"/>
      <c r="F4" s="309"/>
      <c r="G4" s="309"/>
      <c r="H4" s="309"/>
      <c r="I4" s="309"/>
      <c r="J4" s="309"/>
      <c r="K4" s="309"/>
      <c r="L4" s="309"/>
      <c r="M4" s="309"/>
      <c r="N4" s="309"/>
      <c r="O4" s="309"/>
      <c r="P4" s="309"/>
      <c r="Q4" s="309"/>
      <c r="R4" s="309"/>
      <c r="S4" s="309"/>
    </row>
    <row r="5" spans="1:28" s="12" customFormat="1" ht="15.75" x14ac:dyDescent="0.2">
      <c r="A5" s="17"/>
    </row>
    <row r="6" spans="1:28" s="12" customFormat="1" ht="18.75" x14ac:dyDescent="0.2">
      <c r="A6" s="323" t="s">
        <v>9</v>
      </c>
      <c r="B6" s="323"/>
      <c r="C6" s="323"/>
      <c r="D6" s="323"/>
      <c r="E6" s="323"/>
      <c r="F6" s="323"/>
      <c r="G6" s="323"/>
      <c r="H6" s="323"/>
      <c r="I6" s="323"/>
      <c r="J6" s="323"/>
      <c r="K6" s="323"/>
      <c r="L6" s="323"/>
      <c r="M6" s="323"/>
      <c r="N6" s="323"/>
      <c r="O6" s="323"/>
      <c r="P6" s="323"/>
      <c r="Q6" s="323"/>
      <c r="R6" s="323"/>
      <c r="S6" s="323"/>
      <c r="T6" s="13"/>
      <c r="U6" s="13"/>
      <c r="V6" s="13"/>
      <c r="W6" s="13"/>
      <c r="X6" s="13"/>
      <c r="Y6" s="13"/>
      <c r="Z6" s="13"/>
      <c r="AA6" s="13"/>
      <c r="AB6" s="13"/>
    </row>
    <row r="7" spans="1:28" s="12" customFormat="1" ht="11.25" customHeight="1" x14ac:dyDescent="0.2">
      <c r="A7" s="323"/>
      <c r="B7" s="323"/>
      <c r="C7" s="323"/>
      <c r="D7" s="323"/>
      <c r="E7" s="323"/>
      <c r="F7" s="323"/>
      <c r="G7" s="323"/>
      <c r="H7" s="323"/>
      <c r="I7" s="323"/>
      <c r="J7" s="323"/>
      <c r="K7" s="323"/>
      <c r="L7" s="323"/>
      <c r="M7" s="323"/>
      <c r="N7" s="323"/>
      <c r="O7" s="323"/>
      <c r="P7" s="323"/>
      <c r="Q7" s="323"/>
      <c r="R7" s="323"/>
      <c r="S7" s="323"/>
      <c r="T7" s="13"/>
      <c r="U7" s="13"/>
      <c r="V7" s="13"/>
      <c r="W7" s="13"/>
      <c r="X7" s="13"/>
      <c r="Y7" s="13"/>
      <c r="Z7" s="13"/>
      <c r="AA7" s="13"/>
      <c r="AB7" s="13"/>
    </row>
    <row r="8" spans="1:28" s="12" customFormat="1" ht="18.75" x14ac:dyDescent="0.2">
      <c r="A8" s="318" t="s">
        <v>448</v>
      </c>
      <c r="B8" s="318"/>
      <c r="C8" s="318"/>
      <c r="D8" s="318"/>
      <c r="E8" s="318"/>
      <c r="F8" s="318"/>
      <c r="G8" s="318"/>
      <c r="H8" s="318"/>
      <c r="I8" s="318"/>
      <c r="J8" s="318"/>
      <c r="K8" s="318"/>
      <c r="L8" s="318"/>
      <c r="M8" s="318"/>
      <c r="N8" s="318"/>
      <c r="O8" s="318"/>
      <c r="P8" s="318"/>
      <c r="Q8" s="318"/>
      <c r="R8" s="318"/>
      <c r="S8" s="318"/>
      <c r="T8" s="13"/>
      <c r="U8" s="13"/>
      <c r="V8" s="13"/>
      <c r="W8" s="13"/>
      <c r="X8" s="13"/>
      <c r="Y8" s="13"/>
      <c r="Z8" s="13"/>
      <c r="AA8" s="13"/>
      <c r="AB8" s="13"/>
    </row>
    <row r="9" spans="1:28" s="12" customFormat="1" ht="18.75" x14ac:dyDescent="0.2">
      <c r="A9" s="319" t="s">
        <v>8</v>
      </c>
      <c r="B9" s="319"/>
      <c r="C9" s="319"/>
      <c r="D9" s="319"/>
      <c r="E9" s="319"/>
      <c r="F9" s="319"/>
      <c r="G9" s="319"/>
      <c r="H9" s="319"/>
      <c r="I9" s="319"/>
      <c r="J9" s="319"/>
      <c r="K9" s="319"/>
      <c r="L9" s="319"/>
      <c r="M9" s="319"/>
      <c r="N9" s="319"/>
      <c r="O9" s="319"/>
      <c r="P9" s="319"/>
      <c r="Q9" s="319"/>
      <c r="R9" s="319"/>
      <c r="S9" s="319"/>
      <c r="T9" s="13"/>
      <c r="U9" s="13"/>
      <c r="V9" s="13"/>
      <c r="W9" s="13"/>
      <c r="X9" s="13"/>
      <c r="Y9" s="13"/>
      <c r="Z9" s="13"/>
      <c r="AA9" s="13"/>
      <c r="AB9" s="13"/>
    </row>
    <row r="10" spans="1:28" s="12" customFormat="1" ht="18.75" x14ac:dyDescent="0.2">
      <c r="A10" s="323"/>
      <c r="B10" s="323"/>
      <c r="C10" s="323"/>
      <c r="D10" s="323"/>
      <c r="E10" s="323"/>
      <c r="F10" s="323"/>
      <c r="G10" s="323"/>
      <c r="H10" s="323"/>
      <c r="I10" s="323"/>
      <c r="J10" s="323"/>
      <c r="K10" s="323"/>
      <c r="L10" s="323"/>
      <c r="M10" s="323"/>
      <c r="N10" s="323"/>
      <c r="O10" s="323"/>
      <c r="P10" s="323"/>
      <c r="Q10" s="323"/>
      <c r="R10" s="323"/>
      <c r="S10" s="323"/>
      <c r="T10" s="13"/>
      <c r="U10" s="13"/>
      <c r="V10" s="13"/>
      <c r="W10" s="13"/>
      <c r="X10" s="13"/>
      <c r="Y10" s="13"/>
      <c r="Z10" s="13"/>
      <c r="AA10" s="13"/>
      <c r="AB10" s="13"/>
    </row>
    <row r="11" spans="1:28" s="12" customFormat="1" ht="18.75" x14ac:dyDescent="0.2">
      <c r="A11" s="318" t="str">
        <f>'1. паспорт местоположение'!B11</f>
        <v>N_1.1.1.3.7</v>
      </c>
      <c r="B11" s="318"/>
      <c r="C11" s="318"/>
      <c r="D11" s="318"/>
      <c r="E11" s="318"/>
      <c r="F11" s="318"/>
      <c r="G11" s="318"/>
      <c r="H11" s="318"/>
      <c r="I11" s="318"/>
      <c r="J11" s="318"/>
      <c r="K11" s="318"/>
      <c r="L11" s="318"/>
      <c r="M11" s="318"/>
      <c r="N11" s="318"/>
      <c r="O11" s="318"/>
      <c r="P11" s="318"/>
      <c r="Q11" s="318"/>
      <c r="R11" s="318"/>
      <c r="S11" s="318"/>
      <c r="T11" s="13"/>
      <c r="U11" s="13"/>
      <c r="V11" s="13"/>
      <c r="W11" s="13"/>
      <c r="X11" s="13"/>
      <c r="Y11" s="13"/>
      <c r="Z11" s="13"/>
      <c r="AA11" s="13"/>
      <c r="AB11" s="13"/>
    </row>
    <row r="12" spans="1:28" s="12" customFormat="1" ht="18.75" x14ac:dyDescent="0.2">
      <c r="A12" s="319" t="s">
        <v>7</v>
      </c>
      <c r="B12" s="319"/>
      <c r="C12" s="319"/>
      <c r="D12" s="319"/>
      <c r="E12" s="319"/>
      <c r="F12" s="319"/>
      <c r="G12" s="319"/>
      <c r="H12" s="319"/>
      <c r="I12" s="319"/>
      <c r="J12" s="319"/>
      <c r="K12" s="319"/>
      <c r="L12" s="319"/>
      <c r="M12" s="319"/>
      <c r="N12" s="319"/>
      <c r="O12" s="319"/>
      <c r="P12" s="319"/>
      <c r="Q12" s="319"/>
      <c r="R12" s="319"/>
      <c r="S12" s="319"/>
      <c r="T12" s="13"/>
      <c r="U12" s="13"/>
      <c r="V12" s="13"/>
      <c r="W12" s="13"/>
      <c r="X12" s="13"/>
      <c r="Y12" s="13"/>
      <c r="Z12" s="13"/>
      <c r="AA12" s="13"/>
      <c r="AB12" s="13"/>
    </row>
    <row r="13" spans="1:28" s="9" customFormat="1" ht="15.75" customHeight="1" x14ac:dyDescent="0.2">
      <c r="A13" s="324"/>
      <c r="B13" s="324"/>
      <c r="C13" s="324"/>
      <c r="D13" s="324"/>
      <c r="E13" s="324"/>
      <c r="F13" s="324"/>
      <c r="G13" s="324"/>
      <c r="H13" s="324"/>
      <c r="I13" s="324"/>
      <c r="J13" s="324"/>
      <c r="K13" s="324"/>
      <c r="L13" s="324"/>
      <c r="M13" s="324"/>
      <c r="N13" s="324"/>
      <c r="O13" s="324"/>
      <c r="P13" s="324"/>
      <c r="Q13" s="324"/>
      <c r="R13" s="324"/>
      <c r="S13" s="324"/>
      <c r="T13" s="10"/>
      <c r="U13" s="10"/>
      <c r="V13" s="10"/>
      <c r="W13" s="10"/>
      <c r="X13" s="10"/>
      <c r="Y13" s="10"/>
      <c r="Z13" s="10"/>
      <c r="AA13" s="10"/>
      <c r="AB13" s="10"/>
    </row>
    <row r="14" spans="1:28" s="3" customFormat="1" ht="12" x14ac:dyDescent="0.2">
      <c r="A14" s="318" t="str">
        <f>'1. паспорт местоположение'!A14:C14</f>
        <v>Строительство ЛЭП 6 кВ от опоры ЛЭП 6 кВ ф.6-18-Н ПС 110/6 кВ №37
 (ПИР, СМР - 2023 г.)</v>
      </c>
      <c r="B14" s="318"/>
      <c r="C14" s="318"/>
      <c r="D14" s="318"/>
      <c r="E14" s="318"/>
      <c r="F14" s="318"/>
      <c r="G14" s="318"/>
      <c r="H14" s="318"/>
      <c r="I14" s="318"/>
      <c r="J14" s="318"/>
      <c r="K14" s="318"/>
      <c r="L14" s="318"/>
      <c r="M14" s="318"/>
      <c r="N14" s="318"/>
      <c r="O14" s="318"/>
      <c r="P14" s="318"/>
      <c r="Q14" s="318"/>
      <c r="R14" s="318"/>
      <c r="S14" s="318"/>
      <c r="T14" s="8"/>
      <c r="U14" s="8"/>
      <c r="V14" s="8"/>
      <c r="W14" s="8"/>
      <c r="X14" s="8"/>
      <c r="Y14" s="8"/>
      <c r="Z14" s="8"/>
      <c r="AA14" s="8"/>
      <c r="AB14" s="8"/>
    </row>
    <row r="15" spans="1:28" s="3" customFormat="1" ht="15" customHeight="1" x14ac:dyDescent="0.2">
      <c r="A15" s="319" t="s">
        <v>6</v>
      </c>
      <c r="B15" s="319"/>
      <c r="C15" s="319"/>
      <c r="D15" s="319"/>
      <c r="E15" s="319"/>
      <c r="F15" s="319"/>
      <c r="G15" s="319"/>
      <c r="H15" s="319"/>
      <c r="I15" s="319"/>
      <c r="J15" s="319"/>
      <c r="K15" s="319"/>
      <c r="L15" s="319"/>
      <c r="M15" s="319"/>
      <c r="N15" s="319"/>
      <c r="O15" s="319"/>
      <c r="P15" s="319"/>
      <c r="Q15" s="319"/>
      <c r="R15" s="319"/>
      <c r="S15" s="319"/>
      <c r="T15" s="6"/>
      <c r="U15" s="6"/>
      <c r="V15" s="6"/>
      <c r="W15" s="6"/>
      <c r="X15" s="6"/>
      <c r="Y15" s="6"/>
      <c r="Z15" s="6"/>
      <c r="AA15" s="6"/>
      <c r="AB15" s="6"/>
    </row>
    <row r="16" spans="1:28" s="3" customFormat="1" ht="15" customHeight="1" x14ac:dyDescent="0.2">
      <c r="A16" s="320"/>
      <c r="B16" s="320"/>
      <c r="C16" s="320"/>
      <c r="D16" s="320"/>
      <c r="E16" s="320"/>
      <c r="F16" s="320"/>
      <c r="G16" s="320"/>
      <c r="H16" s="320"/>
      <c r="I16" s="320"/>
      <c r="J16" s="320"/>
      <c r="K16" s="320"/>
      <c r="L16" s="320"/>
      <c r="M16" s="320"/>
      <c r="N16" s="320"/>
      <c r="O16" s="320"/>
      <c r="P16" s="320"/>
      <c r="Q16" s="320"/>
      <c r="R16" s="320"/>
      <c r="S16" s="320"/>
      <c r="T16" s="4"/>
      <c r="U16" s="4"/>
      <c r="V16" s="4"/>
      <c r="W16" s="4"/>
      <c r="X16" s="4"/>
      <c r="Y16" s="4"/>
    </row>
    <row r="17" spans="1:28" s="3" customFormat="1" ht="63" customHeight="1" x14ac:dyDescent="0.2">
      <c r="A17" s="321" t="s">
        <v>441</v>
      </c>
      <c r="B17" s="321"/>
      <c r="C17" s="321"/>
      <c r="D17" s="321"/>
      <c r="E17" s="321"/>
      <c r="F17" s="321"/>
      <c r="G17" s="321"/>
      <c r="H17" s="321"/>
      <c r="I17" s="321"/>
      <c r="J17" s="321"/>
      <c r="K17" s="321"/>
      <c r="L17" s="321"/>
      <c r="M17" s="321"/>
      <c r="N17" s="321"/>
      <c r="O17" s="321"/>
      <c r="P17" s="321"/>
      <c r="Q17" s="321"/>
      <c r="R17" s="321"/>
      <c r="S17" s="321"/>
      <c r="T17" s="7"/>
      <c r="U17" s="7"/>
      <c r="V17" s="7"/>
      <c r="W17" s="7"/>
      <c r="X17" s="7"/>
      <c r="Y17" s="7"/>
      <c r="Z17" s="7"/>
      <c r="AA17" s="7"/>
      <c r="AB17" s="7"/>
    </row>
    <row r="18" spans="1:28" s="3" customFormat="1" ht="15" customHeight="1" x14ac:dyDescent="0.2">
      <c r="A18" s="322"/>
      <c r="B18" s="322"/>
      <c r="C18" s="322"/>
      <c r="D18" s="322"/>
      <c r="E18" s="322"/>
      <c r="F18" s="322"/>
      <c r="G18" s="322"/>
      <c r="H18" s="322"/>
      <c r="I18" s="322"/>
      <c r="J18" s="322"/>
      <c r="K18" s="322"/>
      <c r="L18" s="322"/>
      <c r="M18" s="322"/>
      <c r="N18" s="322"/>
      <c r="O18" s="322"/>
      <c r="P18" s="322"/>
      <c r="Q18" s="322"/>
      <c r="R18" s="322"/>
      <c r="S18" s="322"/>
      <c r="T18" s="4"/>
      <c r="U18" s="4"/>
      <c r="V18" s="4"/>
      <c r="W18" s="4"/>
      <c r="X18" s="4"/>
      <c r="Y18" s="4"/>
    </row>
    <row r="19" spans="1:28" s="3" customFormat="1" ht="54" customHeight="1" x14ac:dyDescent="0.2">
      <c r="A19" s="325" t="s">
        <v>5</v>
      </c>
      <c r="B19" s="325" t="s">
        <v>94</v>
      </c>
      <c r="C19" s="326" t="s">
        <v>306</v>
      </c>
      <c r="D19" s="325" t="s">
        <v>305</v>
      </c>
      <c r="E19" s="325" t="s">
        <v>93</v>
      </c>
      <c r="F19" s="325" t="s">
        <v>92</v>
      </c>
      <c r="G19" s="325" t="s">
        <v>301</v>
      </c>
      <c r="H19" s="325" t="s">
        <v>91</v>
      </c>
      <c r="I19" s="325" t="s">
        <v>90</v>
      </c>
      <c r="J19" s="325" t="s">
        <v>89</v>
      </c>
      <c r="K19" s="325" t="s">
        <v>88</v>
      </c>
      <c r="L19" s="325" t="s">
        <v>87</v>
      </c>
      <c r="M19" s="325" t="s">
        <v>86</v>
      </c>
      <c r="N19" s="325" t="s">
        <v>85</v>
      </c>
      <c r="O19" s="325" t="s">
        <v>84</v>
      </c>
      <c r="P19" s="325" t="s">
        <v>83</v>
      </c>
      <c r="Q19" s="325" t="s">
        <v>304</v>
      </c>
      <c r="R19" s="325"/>
      <c r="S19" s="328" t="s">
        <v>401</v>
      </c>
      <c r="T19" s="4"/>
      <c r="U19" s="4"/>
      <c r="V19" s="4"/>
      <c r="W19" s="4"/>
      <c r="X19" s="4"/>
      <c r="Y19" s="4"/>
    </row>
    <row r="20" spans="1:28" s="3" customFormat="1" ht="216" customHeight="1" x14ac:dyDescent="0.2">
      <c r="A20" s="325"/>
      <c r="B20" s="325"/>
      <c r="C20" s="327"/>
      <c r="D20" s="325"/>
      <c r="E20" s="325"/>
      <c r="F20" s="325"/>
      <c r="G20" s="325"/>
      <c r="H20" s="325"/>
      <c r="I20" s="325"/>
      <c r="J20" s="325"/>
      <c r="K20" s="325"/>
      <c r="L20" s="325"/>
      <c r="M20" s="325"/>
      <c r="N20" s="325"/>
      <c r="O20" s="325"/>
      <c r="P20" s="325"/>
      <c r="Q20" s="32" t="s">
        <v>302</v>
      </c>
      <c r="R20" s="33" t="s">
        <v>303</v>
      </c>
      <c r="S20" s="328"/>
      <c r="T20" s="26"/>
      <c r="U20" s="26"/>
      <c r="V20" s="26"/>
      <c r="W20" s="26"/>
      <c r="X20" s="26"/>
      <c r="Y20" s="26"/>
      <c r="Z20" s="25"/>
      <c r="AA20" s="25"/>
      <c r="AB20" s="25"/>
    </row>
    <row r="21" spans="1:28" s="3" customFormat="1" ht="18.75" x14ac:dyDescent="0.2">
      <c r="A21" s="32">
        <v>1</v>
      </c>
      <c r="B21" s="36">
        <v>2</v>
      </c>
      <c r="C21" s="32">
        <v>3</v>
      </c>
      <c r="D21" s="36">
        <v>4</v>
      </c>
      <c r="E21" s="32">
        <v>5</v>
      </c>
      <c r="F21" s="36">
        <v>6</v>
      </c>
      <c r="G21" s="99">
        <v>7</v>
      </c>
      <c r="H21" s="100">
        <v>8</v>
      </c>
      <c r="I21" s="99">
        <v>9</v>
      </c>
      <c r="J21" s="100">
        <v>10</v>
      </c>
      <c r="K21" s="99">
        <v>11</v>
      </c>
      <c r="L21" s="100">
        <v>12</v>
      </c>
      <c r="M21" s="99">
        <v>13</v>
      </c>
      <c r="N21" s="100">
        <v>14</v>
      </c>
      <c r="O21" s="99">
        <v>15</v>
      </c>
      <c r="P21" s="100">
        <v>16</v>
      </c>
      <c r="Q21" s="99">
        <v>17</v>
      </c>
      <c r="R21" s="100">
        <v>18</v>
      </c>
      <c r="S21" s="99">
        <v>19</v>
      </c>
      <c r="T21" s="26"/>
      <c r="U21" s="26"/>
      <c r="V21" s="26"/>
      <c r="W21" s="26"/>
      <c r="X21" s="26"/>
      <c r="Y21" s="26"/>
      <c r="Z21" s="25"/>
      <c r="AA21" s="25"/>
      <c r="AB21" s="25"/>
    </row>
    <row r="22" spans="1:28" s="3" customFormat="1" ht="78.75" x14ac:dyDescent="0.2">
      <c r="A22" s="129">
        <v>1</v>
      </c>
      <c r="B22" s="149" t="s">
        <v>514</v>
      </c>
      <c r="C22" s="149" t="s">
        <v>444</v>
      </c>
      <c r="D22" s="149" t="s">
        <v>515</v>
      </c>
      <c r="E22" s="149" t="s">
        <v>499</v>
      </c>
      <c r="F22" s="149" t="s">
        <v>516</v>
      </c>
      <c r="G22" s="149" t="s">
        <v>517</v>
      </c>
      <c r="H22" s="149">
        <v>0.4</v>
      </c>
      <c r="I22" s="149">
        <v>0</v>
      </c>
      <c r="J22" s="149">
        <v>0.4</v>
      </c>
      <c r="K22" s="149">
        <v>6</v>
      </c>
      <c r="L22" s="149">
        <v>3</v>
      </c>
      <c r="M22" s="149">
        <v>0</v>
      </c>
      <c r="N22" s="149">
        <v>0</v>
      </c>
      <c r="O22" s="149" t="s">
        <v>453</v>
      </c>
      <c r="P22" s="149" t="s">
        <v>453</v>
      </c>
      <c r="Q22" s="224" t="s">
        <v>518</v>
      </c>
      <c r="R22" s="224" t="s">
        <v>444</v>
      </c>
      <c r="S22" s="225">
        <v>0.46</v>
      </c>
      <c r="T22" s="26"/>
      <c r="U22" s="26"/>
      <c r="V22" s="26"/>
      <c r="W22" s="26"/>
      <c r="X22" s="26"/>
      <c r="Y22" s="26"/>
      <c r="Z22" s="25"/>
      <c r="AA22" s="25"/>
      <c r="AB22" s="25"/>
    </row>
    <row r="23" spans="1:28" s="3" customFormat="1" ht="18.75" hidden="1" x14ac:dyDescent="0.2">
      <c r="A23" s="27" t="s">
        <v>0</v>
      </c>
      <c r="B23" s="27" t="s">
        <v>0</v>
      </c>
      <c r="C23" s="27"/>
      <c r="D23" s="27"/>
      <c r="E23" s="27" t="s">
        <v>0</v>
      </c>
      <c r="F23" s="27" t="s">
        <v>0</v>
      </c>
      <c r="G23" s="27" t="s">
        <v>0</v>
      </c>
      <c r="H23" s="27" t="s">
        <v>0</v>
      </c>
      <c r="I23" s="27"/>
      <c r="J23" s="27"/>
      <c r="K23" s="27"/>
      <c r="L23" s="27"/>
      <c r="M23" s="27" t="s">
        <v>0</v>
      </c>
      <c r="N23" s="27" t="s">
        <v>0</v>
      </c>
      <c r="O23" s="27" t="s">
        <v>0</v>
      </c>
      <c r="P23" s="27" t="s">
        <v>0</v>
      </c>
      <c r="Q23" s="27" t="s">
        <v>0</v>
      </c>
      <c r="R23" s="5"/>
      <c r="S23" s="98"/>
      <c r="T23" s="26"/>
      <c r="U23" s="26"/>
      <c r="V23" s="26"/>
      <c r="W23" s="26"/>
      <c r="X23" s="25"/>
      <c r="Y23" s="25"/>
      <c r="Z23" s="25"/>
      <c r="AA23" s="25"/>
      <c r="AB23" s="25"/>
    </row>
    <row r="24" spans="1:28" ht="20.25" hidden="1" customHeight="1" x14ac:dyDescent="0.25">
      <c r="A24" s="87"/>
      <c r="B24" s="36" t="s">
        <v>299</v>
      </c>
      <c r="C24" s="36"/>
      <c r="D24" s="36"/>
      <c r="E24" s="87" t="s">
        <v>300</v>
      </c>
      <c r="F24" s="87" t="s">
        <v>300</v>
      </c>
      <c r="G24" s="87" t="s">
        <v>300</v>
      </c>
      <c r="H24" s="87"/>
      <c r="I24" s="87"/>
      <c r="J24" s="87"/>
      <c r="K24" s="87"/>
      <c r="L24" s="87"/>
      <c r="M24" s="87"/>
      <c r="N24" s="87"/>
      <c r="O24" s="87"/>
      <c r="P24" s="87"/>
      <c r="Q24" s="88"/>
      <c r="R24" s="2"/>
      <c r="S24" s="2"/>
      <c r="T24" s="23"/>
      <c r="U24" s="23"/>
      <c r="V24" s="23"/>
      <c r="W24" s="23"/>
      <c r="X24" s="23"/>
      <c r="Y24" s="23"/>
      <c r="Z24" s="23"/>
      <c r="AA24" s="23"/>
      <c r="AB24" s="23"/>
    </row>
    <row r="25" spans="1:28" x14ac:dyDescent="0.25">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row>
    <row r="26" spans="1:28" x14ac:dyDescent="0.25">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row>
    <row r="27" spans="1:28" x14ac:dyDescent="0.25">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28" x14ac:dyDescent="0.2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row>
    <row r="29" spans="1:28" x14ac:dyDescent="0.25">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row>
    <row r="30" spans="1:28" x14ac:dyDescent="0.25">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row>
    <row r="32" spans="1:28" x14ac:dyDescent="0.2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row>
    <row r="33" spans="1:28" x14ac:dyDescent="0.25">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x14ac:dyDescent="0.2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row>
    <row r="35" spans="1:28" x14ac:dyDescent="0.2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row>
    <row r="36" spans="1:28"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x14ac:dyDescent="0.2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row>
    <row r="38" spans="1:28" x14ac:dyDescent="0.25">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row>
    <row r="39" spans="1:28"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row>
    <row r="40" spans="1:28" x14ac:dyDescent="0.2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row>
    <row r="41" spans="1:28"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row>
    <row r="42" spans="1:28"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row>
    <row r="44" spans="1:28"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row>
    <row r="45" spans="1:28"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row>
    <row r="46" spans="1:28"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row>
    <row r="47" spans="1:28"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row>
    <row r="48" spans="1:28"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row>
    <row r="49" spans="1:28"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row>
    <row r="50" spans="1:28"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row>
    <row r="51" spans="1:28"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row>
    <row r="52" spans="1:28" x14ac:dyDescent="0.25">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row>
    <row r="53" spans="1:28"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row>
    <row r="54" spans="1:28"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row>
    <row r="55" spans="1:28"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row>
    <row r="56" spans="1:28"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row>
    <row r="57" spans="1:28"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row>
    <row r="58" spans="1:28"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row>
    <row r="59" spans="1:28"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row>
    <row r="60" spans="1:28"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row>
    <row r="61" spans="1:28"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row>
    <row r="62" spans="1:28"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row>
    <row r="63" spans="1:28"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row>
    <row r="64" spans="1:28"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row>
    <row r="65" spans="1:28"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row>
    <row r="66" spans="1:28"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row>
    <row r="67" spans="1:28"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row>
    <row r="68" spans="1:28"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row>
    <row r="69" spans="1:28"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row>
    <row r="70" spans="1:28"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row>
    <row r="71" spans="1:28"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row>
    <row r="72" spans="1:28"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row>
    <row r="73" spans="1:28"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row>
    <row r="74" spans="1:28"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row>
    <row r="75" spans="1:28"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row>
    <row r="76" spans="1:28"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row>
    <row r="77" spans="1:28"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row>
    <row r="78" spans="1:28"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row>
    <row r="79" spans="1:28"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row>
    <row r="80" spans="1:28"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row>
    <row r="81" spans="1:28"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row>
    <row r="82" spans="1:28"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row>
    <row r="83" spans="1:28"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row>
    <row r="84" spans="1:28"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row>
    <row r="85" spans="1:28"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row>
    <row r="86" spans="1:28"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row>
    <row r="87" spans="1:28"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row>
    <row r="88" spans="1:28"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row>
    <row r="89" spans="1:28"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row>
    <row r="90" spans="1:28"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row>
    <row r="91" spans="1:28"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row>
    <row r="92" spans="1:28"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row>
    <row r="93" spans="1:28"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row>
    <row r="94" spans="1:28"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row>
    <row r="95" spans="1:28"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row>
    <row r="96" spans="1:28"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row>
    <row r="97" spans="1:28"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row>
    <row r="98" spans="1:28"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row>
    <row r="99" spans="1:28"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row>
    <row r="100" spans="1:28"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row>
    <row r="101" spans="1:28"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row>
    <row r="102" spans="1:28"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row>
    <row r="103" spans="1:28"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row>
    <row r="104" spans="1:28"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row>
    <row r="105" spans="1:28"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row>
    <row r="106" spans="1:28"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row>
    <row r="107" spans="1:28"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row>
    <row r="108" spans="1:28"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row>
    <row r="109" spans="1:28"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row>
    <row r="110" spans="1:28"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row>
    <row r="111" spans="1:28"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row>
    <row r="112" spans="1:28"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row>
    <row r="113" spans="1:28"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row>
    <row r="114" spans="1:28"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row>
    <row r="115" spans="1:28"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row>
    <row r="116" spans="1:28"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row>
    <row r="117" spans="1:28"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row>
    <row r="118" spans="1:28"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row>
    <row r="119" spans="1:28"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row>
    <row r="120" spans="1:28"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row>
    <row r="121" spans="1:28"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row>
    <row r="122" spans="1:28"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row>
    <row r="123" spans="1:28"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row>
    <row r="124" spans="1:28"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row>
    <row r="125" spans="1:28"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row>
    <row r="126" spans="1:28"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row>
    <row r="127" spans="1:28"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row>
    <row r="128" spans="1:28"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row>
    <row r="129" spans="1:28"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row>
    <row r="130" spans="1:28"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row>
    <row r="131" spans="1:28"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row>
    <row r="132" spans="1:28"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row>
    <row r="133" spans="1:28"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row>
    <row r="134" spans="1:28"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row>
    <row r="135" spans="1:28"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row>
    <row r="136" spans="1:28"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row>
    <row r="137" spans="1:28"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row>
    <row r="138" spans="1:28"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row>
    <row r="139" spans="1:28"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row>
    <row r="140" spans="1:28"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row>
    <row r="141" spans="1:28"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row>
    <row r="142" spans="1:28"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row>
    <row r="143" spans="1:28"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row>
    <row r="144" spans="1:28"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row>
    <row r="145" spans="1:28"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row>
    <row r="146" spans="1:28"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row>
    <row r="147" spans="1:28"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row>
    <row r="148" spans="1:28"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row>
    <row r="149" spans="1:28"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row>
    <row r="150" spans="1:28"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row>
    <row r="151" spans="1:28" x14ac:dyDescent="0.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row>
    <row r="152" spans="1:28" x14ac:dyDescent="0.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row>
    <row r="153" spans="1:28" x14ac:dyDescent="0.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row>
    <row r="154" spans="1:28" x14ac:dyDescent="0.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row>
    <row r="155" spans="1:28"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row>
    <row r="156" spans="1:28"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row>
    <row r="157" spans="1:28"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row>
    <row r="158" spans="1:28"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row>
    <row r="159" spans="1:28"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row>
    <row r="160" spans="1:28"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row>
    <row r="161" spans="1:28"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row>
    <row r="162" spans="1:28"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row>
    <row r="163" spans="1:28"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row>
    <row r="164" spans="1:28"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row>
    <row r="165" spans="1:28"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row>
    <row r="166" spans="1:28"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row>
    <row r="167" spans="1:28"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row>
    <row r="168" spans="1:28"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row>
    <row r="169" spans="1:28"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row>
    <row r="170" spans="1:28"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row>
    <row r="171" spans="1:28"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row>
    <row r="172" spans="1:28"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row>
    <row r="173" spans="1:28"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row>
    <row r="174" spans="1:28"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row>
    <row r="175" spans="1:28"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row>
    <row r="176" spans="1:28"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row>
    <row r="177" spans="1:28"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row>
    <row r="178" spans="1:28"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row>
    <row r="179" spans="1:28"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row>
    <row r="180" spans="1:28"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row>
    <row r="181" spans="1:28"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row>
    <row r="182" spans="1:28"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row>
    <row r="183" spans="1:28"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row>
    <row r="184" spans="1:28"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row>
    <row r="185" spans="1:28"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row>
    <row r="186" spans="1:28"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row>
    <row r="187" spans="1:28"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row>
    <row r="188" spans="1:28"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row>
    <row r="189" spans="1:28"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row>
    <row r="190" spans="1:28"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row>
    <row r="191" spans="1:28"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row>
    <row r="192" spans="1:28"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row>
    <row r="193" spans="1:28"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row>
    <row r="194" spans="1:28"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row>
    <row r="195" spans="1:28"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row>
    <row r="196" spans="1:28"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row>
    <row r="197" spans="1:28"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row>
    <row r="198" spans="1:28"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row>
    <row r="199" spans="1:28"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row>
    <row r="200" spans="1:28"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row>
    <row r="201" spans="1:28"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row>
    <row r="202" spans="1:28"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row>
    <row r="203" spans="1:28"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row>
    <row r="204" spans="1:28"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row>
    <row r="205" spans="1:28"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row>
    <row r="206" spans="1:28"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row>
    <row r="207" spans="1:28"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row>
    <row r="208" spans="1:28"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row>
    <row r="209" spans="1:28"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row>
    <row r="210" spans="1:28"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row>
    <row r="211" spans="1:28"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row>
    <row r="212" spans="1:28"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row>
    <row r="213" spans="1:28"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row>
    <row r="214" spans="1:28"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row>
    <row r="215" spans="1:28"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row>
    <row r="216" spans="1:28"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row>
    <row r="217" spans="1:28"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row>
    <row r="218" spans="1:28"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row>
    <row r="219" spans="1:28"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row>
    <row r="220" spans="1:28"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row>
    <row r="221" spans="1:28"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row>
    <row r="222" spans="1:28"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row>
    <row r="223" spans="1:28"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row>
    <row r="224" spans="1:28"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row>
    <row r="225" spans="1:28"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row>
    <row r="226" spans="1:28"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row>
    <row r="227" spans="1:28"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row>
    <row r="228" spans="1:28"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row>
    <row r="229" spans="1:28"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row>
    <row r="230" spans="1:28"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row>
    <row r="231" spans="1:28"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row>
    <row r="232" spans="1:28"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row>
    <row r="233" spans="1:28"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row>
    <row r="234" spans="1:28"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row>
    <row r="235" spans="1:28"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row>
    <row r="236" spans="1:28"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row>
    <row r="237" spans="1:28"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row>
    <row r="238" spans="1:28"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row>
    <row r="239" spans="1:28"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row>
    <row r="240" spans="1:28"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row>
    <row r="241" spans="1:28"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row>
    <row r="242" spans="1:28"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row>
    <row r="243" spans="1:28"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row>
    <row r="244" spans="1:28"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row>
    <row r="245" spans="1:28"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row>
    <row r="246" spans="1:28"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row>
    <row r="247" spans="1:28"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row>
    <row r="248" spans="1:28"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row>
    <row r="249" spans="1:28"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row>
    <row r="250" spans="1:28"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row>
    <row r="251" spans="1:28"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row>
    <row r="252" spans="1:28"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row>
    <row r="253" spans="1:28"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row>
    <row r="254" spans="1:28"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row>
    <row r="255" spans="1:28"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row>
    <row r="256" spans="1:28"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row>
    <row r="257" spans="1:28"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row>
    <row r="258" spans="1:28"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row>
    <row r="259" spans="1:28"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row>
    <row r="260" spans="1:28"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row>
    <row r="261" spans="1:28"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row>
    <row r="262" spans="1:28"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row>
    <row r="263" spans="1:28"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row>
    <row r="264" spans="1:28"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row>
    <row r="265" spans="1:28"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row>
    <row r="266" spans="1:28"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row>
    <row r="267" spans="1:28"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row>
    <row r="268" spans="1:28"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row>
    <row r="269" spans="1:28"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row>
    <row r="270" spans="1:28"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row>
    <row r="271" spans="1:28"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row>
    <row r="272" spans="1:28"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row>
    <row r="273" spans="1:28"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row>
    <row r="274" spans="1:28"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row>
    <row r="275" spans="1:28"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row>
    <row r="276" spans="1:28"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row>
    <row r="277" spans="1:28"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row>
    <row r="278" spans="1:28"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row>
    <row r="279" spans="1:28"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row>
    <row r="280" spans="1:28"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row>
    <row r="281" spans="1:28"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row>
    <row r="282" spans="1:28"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row>
    <row r="283" spans="1:28"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row>
    <row r="284" spans="1:28"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row>
    <row r="285" spans="1:28"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row>
    <row r="286" spans="1:28"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row>
    <row r="287" spans="1:28"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row>
    <row r="288" spans="1:28"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row>
    <row r="289" spans="1:28"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row>
    <row r="290" spans="1:28"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row>
    <row r="291" spans="1:28"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row>
    <row r="292" spans="1:28"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row>
    <row r="293" spans="1:28"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row>
    <row r="294" spans="1:28"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row>
    <row r="295" spans="1:28" x14ac:dyDescent="0.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row>
    <row r="296" spans="1:28"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row>
    <row r="297" spans="1:28"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row>
    <row r="298" spans="1:28"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row>
    <row r="299" spans="1:28"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row>
    <row r="300" spans="1:28"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row>
    <row r="301" spans="1:28"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row>
    <row r="302" spans="1:28"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row>
    <row r="303" spans="1:28"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row>
    <row r="304" spans="1:28"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row>
    <row r="305" spans="1:28"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row>
    <row r="306" spans="1:28"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row>
    <row r="307" spans="1:28"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row>
    <row r="308" spans="1:28"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row>
    <row r="309" spans="1:28"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row>
    <row r="310" spans="1:28"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row>
    <row r="311" spans="1:28"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row>
    <row r="312" spans="1:28" x14ac:dyDescent="0.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row>
    <row r="313" spans="1:28"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row>
    <row r="314" spans="1:28"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row>
    <row r="315" spans="1:28"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row>
    <row r="316" spans="1:28"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row>
    <row r="317" spans="1:28"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row>
    <row r="318" spans="1:28"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row>
    <row r="319" spans="1:28"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row>
    <row r="320" spans="1:28"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row>
    <row r="321" spans="1:28"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row>
    <row r="322" spans="1:28"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row>
    <row r="323" spans="1:28"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row>
    <row r="324" spans="1:28"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row>
    <row r="325" spans="1:28"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row>
    <row r="326" spans="1:28"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row>
    <row r="327" spans="1:28"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row>
    <row r="328" spans="1:28"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row>
    <row r="329" spans="1:28"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row>
    <row r="330" spans="1:28"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row>
    <row r="331" spans="1:28"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row>
    <row r="332" spans="1:28"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row>
    <row r="333" spans="1:28"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row>
    <row r="334" spans="1:28"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row>
    <row r="335" spans="1:28"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row>
    <row r="336" spans="1:28"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row>
    <row r="337" spans="1:28"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row>
    <row r="338" spans="1:28"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row>
    <row r="339" spans="1:28"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row>
    <row r="340" spans="1:28"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row>
    <row r="341" spans="1:28"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row>
    <row r="342" spans="1:28"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row>
    <row r="343" spans="1:28"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row>
    <row r="344" spans="1:28"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row>
    <row r="345" spans="1:28"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row>
    <row r="346" spans="1:28"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row>
    <row r="347" spans="1:28"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row>
    <row r="348" spans="1:28"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row>
    <row r="349" spans="1:28"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row>
    <row r="350" spans="1:28"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row>
    <row r="351" spans="1:28"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row>
    <row r="352" spans="1:28"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row>
    <row r="353" spans="1:28"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row>
    <row r="354" spans="1:28"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row>
    <row r="355" spans="1:28"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row>
    <row r="356" spans="1:28"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row>
    <row r="357" spans="1:28"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row>
    <row r="358" spans="1:28"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row>
    <row r="359" spans="1:28"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row>
    <row r="360" spans="1:28"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row>
    <row r="361" spans="1:28" x14ac:dyDescent="0.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row>
    <row r="362" spans="1:28" x14ac:dyDescent="0.25">
      <c r="F362" s="23"/>
    </row>
  </sheetData>
  <mergeCells count="32">
    <mergeCell ref="L19:L20"/>
    <mergeCell ref="Q19:R19"/>
    <mergeCell ref="P19:P20"/>
    <mergeCell ref="O19:O20"/>
    <mergeCell ref="N19:N20"/>
    <mergeCell ref="M19:M20"/>
    <mergeCell ref="A4:S4"/>
    <mergeCell ref="A6:S6"/>
    <mergeCell ref="A7:S7"/>
    <mergeCell ref="A8:S8"/>
    <mergeCell ref="E19:E20"/>
    <mergeCell ref="B19:B20"/>
    <mergeCell ref="A19:A20"/>
    <mergeCell ref="D19:D20"/>
    <mergeCell ref="C19:C20"/>
    <mergeCell ref="K19:K20"/>
    <mergeCell ref="J19:J20"/>
    <mergeCell ref="I19:I20"/>
    <mergeCell ref="G19:G20"/>
    <mergeCell ref="F19:F20"/>
    <mergeCell ref="S19:S20"/>
    <mergeCell ref="H19:H20"/>
    <mergeCell ref="A9:S9"/>
    <mergeCell ref="A10:S10"/>
    <mergeCell ref="A11:S11"/>
    <mergeCell ref="A12:S12"/>
    <mergeCell ref="A13:S13"/>
    <mergeCell ref="A14:S14"/>
    <mergeCell ref="A15:S15"/>
    <mergeCell ref="A16:S16"/>
    <mergeCell ref="A17:S17"/>
    <mergeCell ref="A18:S18"/>
  </mergeCells>
  <pageMargins left="0.31496062992125984" right="0.31496062992125984" top="0.74803149606299213" bottom="0.55118110236220474" header="0" footer="0.31496062992125984"/>
  <pageSetup paperSize="8"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8"/>
  <sheetViews>
    <sheetView view="pageBreakPreview" topLeftCell="K10" zoomScale="75" zoomScaleSheetLayoutView="75" workbookViewId="0">
      <selection activeCell="N32" sqref="N32"/>
    </sheetView>
  </sheetViews>
  <sheetFormatPr defaultColWidth="10.7109375" defaultRowHeight="15.75" x14ac:dyDescent="0.25"/>
  <cols>
    <col min="1" max="2" width="7.7109375" style="41" customWidth="1"/>
    <col min="3" max="3" width="10.140625" style="41" customWidth="1"/>
    <col min="4" max="4" width="9.85546875" style="41" customWidth="1"/>
    <col min="5" max="5" width="12" style="41" customWidth="1"/>
    <col min="6" max="9" width="7.7109375" style="41" customWidth="1"/>
    <col min="10" max="10" width="16.28515625" style="41" customWidth="1"/>
    <col min="11" max="13" width="7.7109375" style="41" customWidth="1"/>
    <col min="14" max="14" width="13" style="41" customWidth="1"/>
    <col min="15" max="15" width="7.7109375" style="41" customWidth="1"/>
    <col min="16" max="16" width="18.85546875" style="41" customWidth="1"/>
    <col min="17" max="17" width="10.140625" style="41" customWidth="1"/>
    <col min="18" max="18" width="7.7109375" style="41" customWidth="1"/>
    <col min="19" max="19" width="9.85546875" style="41" customWidth="1"/>
    <col min="20" max="20" width="20.140625" style="41" customWidth="1"/>
    <col min="21" max="233" width="10.7109375" style="41"/>
    <col min="234" max="235" width="15.7109375" style="41" customWidth="1"/>
    <col min="236" max="238" width="14.7109375" style="41" customWidth="1"/>
    <col min="239" max="242" width="13.7109375" style="41" customWidth="1"/>
    <col min="243" max="246" width="15.7109375" style="41" customWidth="1"/>
    <col min="247" max="247" width="22.85546875" style="41" customWidth="1"/>
    <col min="248" max="248" width="20.7109375" style="41" customWidth="1"/>
    <col min="249" max="249" width="17.7109375" style="41" customWidth="1"/>
    <col min="250" max="258" width="14.7109375" style="41" customWidth="1"/>
    <col min="259" max="489" width="10.7109375" style="41"/>
    <col min="490" max="491" width="15.7109375" style="41" customWidth="1"/>
    <col min="492" max="494" width="14.7109375" style="41" customWidth="1"/>
    <col min="495" max="498" width="13.7109375" style="41" customWidth="1"/>
    <col min="499" max="502" width="15.7109375" style="41" customWidth="1"/>
    <col min="503" max="503" width="22.85546875" style="41" customWidth="1"/>
    <col min="504" max="504" width="20.7109375" style="41" customWidth="1"/>
    <col min="505" max="505" width="17.7109375" style="41" customWidth="1"/>
    <col min="506" max="514" width="14.7109375" style="41" customWidth="1"/>
    <col min="515" max="745" width="10.7109375" style="41"/>
    <col min="746" max="747" width="15.7109375" style="41" customWidth="1"/>
    <col min="748" max="750" width="14.7109375" style="41" customWidth="1"/>
    <col min="751" max="754" width="13.7109375" style="41" customWidth="1"/>
    <col min="755" max="758" width="15.7109375" style="41" customWidth="1"/>
    <col min="759" max="759" width="22.85546875" style="41" customWidth="1"/>
    <col min="760" max="760" width="20.7109375" style="41" customWidth="1"/>
    <col min="761" max="761" width="17.7109375" style="41" customWidth="1"/>
    <col min="762" max="770" width="14.7109375" style="41" customWidth="1"/>
    <col min="771" max="1001" width="10.7109375" style="41"/>
    <col min="1002" max="1003" width="15.7109375" style="41" customWidth="1"/>
    <col min="1004" max="1006" width="14.7109375" style="41" customWidth="1"/>
    <col min="1007" max="1010" width="13.7109375" style="41" customWidth="1"/>
    <col min="1011" max="1014" width="15.7109375" style="41" customWidth="1"/>
    <col min="1015" max="1015" width="22.85546875" style="41" customWidth="1"/>
    <col min="1016" max="1016" width="20.7109375" style="41" customWidth="1"/>
    <col min="1017" max="1017" width="17.7109375" style="41" customWidth="1"/>
    <col min="1018" max="1026" width="14.7109375" style="41" customWidth="1"/>
    <col min="1027" max="1257" width="10.7109375" style="41"/>
    <col min="1258" max="1259" width="15.7109375" style="41" customWidth="1"/>
    <col min="1260" max="1262" width="14.7109375" style="41" customWidth="1"/>
    <col min="1263" max="1266" width="13.7109375" style="41" customWidth="1"/>
    <col min="1267" max="1270" width="15.7109375" style="41" customWidth="1"/>
    <col min="1271" max="1271" width="22.85546875" style="41" customWidth="1"/>
    <col min="1272" max="1272" width="20.7109375" style="41" customWidth="1"/>
    <col min="1273" max="1273" width="17.7109375" style="41" customWidth="1"/>
    <col min="1274" max="1282" width="14.7109375" style="41" customWidth="1"/>
    <col min="1283" max="1513" width="10.7109375" style="41"/>
    <col min="1514" max="1515" width="15.7109375" style="41" customWidth="1"/>
    <col min="1516" max="1518" width="14.7109375" style="41" customWidth="1"/>
    <col min="1519" max="1522" width="13.7109375" style="41" customWidth="1"/>
    <col min="1523" max="1526" width="15.7109375" style="41" customWidth="1"/>
    <col min="1527" max="1527" width="22.85546875" style="41" customWidth="1"/>
    <col min="1528" max="1528" width="20.7109375" style="41" customWidth="1"/>
    <col min="1529" max="1529" width="17.7109375" style="41" customWidth="1"/>
    <col min="1530" max="1538" width="14.7109375" style="41" customWidth="1"/>
    <col min="1539" max="1769" width="10.7109375" style="41"/>
    <col min="1770" max="1771" width="15.7109375" style="41" customWidth="1"/>
    <col min="1772" max="1774" width="14.7109375" style="41" customWidth="1"/>
    <col min="1775" max="1778" width="13.7109375" style="41" customWidth="1"/>
    <col min="1779" max="1782" width="15.7109375" style="41" customWidth="1"/>
    <col min="1783" max="1783" width="22.85546875" style="41" customWidth="1"/>
    <col min="1784" max="1784" width="20.7109375" style="41" customWidth="1"/>
    <col min="1785" max="1785" width="17.7109375" style="41" customWidth="1"/>
    <col min="1786" max="1794" width="14.7109375" style="41" customWidth="1"/>
    <col min="1795" max="2025" width="10.7109375" style="41"/>
    <col min="2026" max="2027" width="15.7109375" style="41" customWidth="1"/>
    <col min="2028" max="2030" width="14.7109375" style="41" customWidth="1"/>
    <col min="2031" max="2034" width="13.7109375" style="41" customWidth="1"/>
    <col min="2035" max="2038" width="15.7109375" style="41" customWidth="1"/>
    <col min="2039" max="2039" width="22.85546875" style="41" customWidth="1"/>
    <col min="2040" max="2040" width="20.7109375" style="41" customWidth="1"/>
    <col min="2041" max="2041" width="17.7109375" style="41" customWidth="1"/>
    <col min="2042" max="2050" width="14.7109375" style="41" customWidth="1"/>
    <col min="2051" max="2281" width="10.7109375" style="41"/>
    <col min="2282" max="2283" width="15.7109375" style="41" customWidth="1"/>
    <col min="2284" max="2286" width="14.7109375" style="41" customWidth="1"/>
    <col min="2287" max="2290" width="13.7109375" style="41" customWidth="1"/>
    <col min="2291" max="2294" width="15.7109375" style="41" customWidth="1"/>
    <col min="2295" max="2295" width="22.85546875" style="41" customWidth="1"/>
    <col min="2296" max="2296" width="20.7109375" style="41" customWidth="1"/>
    <col min="2297" max="2297" width="17.7109375" style="41" customWidth="1"/>
    <col min="2298" max="2306" width="14.7109375" style="41" customWidth="1"/>
    <col min="2307" max="2537" width="10.7109375" style="41"/>
    <col min="2538" max="2539" width="15.7109375" style="41" customWidth="1"/>
    <col min="2540" max="2542" width="14.7109375" style="41" customWidth="1"/>
    <col min="2543" max="2546" width="13.7109375" style="41" customWidth="1"/>
    <col min="2547" max="2550" width="15.7109375" style="41" customWidth="1"/>
    <col min="2551" max="2551" width="22.85546875" style="41" customWidth="1"/>
    <col min="2552" max="2552" width="20.7109375" style="41" customWidth="1"/>
    <col min="2553" max="2553" width="17.7109375" style="41" customWidth="1"/>
    <col min="2554" max="2562" width="14.7109375" style="41" customWidth="1"/>
    <col min="2563" max="2793" width="10.7109375" style="41"/>
    <col min="2794" max="2795" width="15.7109375" style="41" customWidth="1"/>
    <col min="2796" max="2798" width="14.7109375" style="41" customWidth="1"/>
    <col min="2799" max="2802" width="13.7109375" style="41" customWidth="1"/>
    <col min="2803" max="2806" width="15.7109375" style="41" customWidth="1"/>
    <col min="2807" max="2807" width="22.85546875" style="41" customWidth="1"/>
    <col min="2808" max="2808" width="20.7109375" style="41" customWidth="1"/>
    <col min="2809" max="2809" width="17.7109375" style="41" customWidth="1"/>
    <col min="2810" max="2818" width="14.7109375" style="41" customWidth="1"/>
    <col min="2819" max="3049" width="10.7109375" style="41"/>
    <col min="3050" max="3051" width="15.7109375" style="41" customWidth="1"/>
    <col min="3052" max="3054" width="14.7109375" style="41" customWidth="1"/>
    <col min="3055" max="3058" width="13.7109375" style="41" customWidth="1"/>
    <col min="3059" max="3062" width="15.7109375" style="41" customWidth="1"/>
    <col min="3063" max="3063" width="22.85546875" style="41" customWidth="1"/>
    <col min="3064" max="3064" width="20.7109375" style="41" customWidth="1"/>
    <col min="3065" max="3065" width="17.7109375" style="41" customWidth="1"/>
    <col min="3066" max="3074" width="14.7109375" style="41" customWidth="1"/>
    <col min="3075" max="3305" width="10.7109375" style="41"/>
    <col min="3306" max="3307" width="15.7109375" style="41" customWidth="1"/>
    <col min="3308" max="3310" width="14.7109375" style="41" customWidth="1"/>
    <col min="3311" max="3314" width="13.7109375" style="41" customWidth="1"/>
    <col min="3315" max="3318" width="15.7109375" style="41" customWidth="1"/>
    <col min="3319" max="3319" width="22.85546875" style="41" customWidth="1"/>
    <col min="3320" max="3320" width="20.7109375" style="41" customWidth="1"/>
    <col min="3321" max="3321" width="17.7109375" style="41" customWidth="1"/>
    <col min="3322" max="3330" width="14.7109375" style="41" customWidth="1"/>
    <col min="3331" max="3561" width="10.7109375" style="41"/>
    <col min="3562" max="3563" width="15.7109375" style="41" customWidth="1"/>
    <col min="3564" max="3566" width="14.7109375" style="41" customWidth="1"/>
    <col min="3567" max="3570" width="13.7109375" style="41" customWidth="1"/>
    <col min="3571" max="3574" width="15.7109375" style="41" customWidth="1"/>
    <col min="3575" max="3575" width="22.85546875" style="41" customWidth="1"/>
    <col min="3576" max="3576" width="20.7109375" style="41" customWidth="1"/>
    <col min="3577" max="3577" width="17.7109375" style="41" customWidth="1"/>
    <col min="3578" max="3586" width="14.7109375" style="41" customWidth="1"/>
    <col min="3587" max="3817" width="10.7109375" style="41"/>
    <col min="3818" max="3819" width="15.7109375" style="41" customWidth="1"/>
    <col min="3820" max="3822" width="14.7109375" style="41" customWidth="1"/>
    <col min="3823" max="3826" width="13.7109375" style="41" customWidth="1"/>
    <col min="3827" max="3830" width="15.7109375" style="41" customWidth="1"/>
    <col min="3831" max="3831" width="22.85546875" style="41" customWidth="1"/>
    <col min="3832" max="3832" width="20.7109375" style="41" customWidth="1"/>
    <col min="3833" max="3833" width="17.7109375" style="41" customWidth="1"/>
    <col min="3834" max="3842" width="14.7109375" style="41" customWidth="1"/>
    <col min="3843" max="4073" width="10.7109375" style="41"/>
    <col min="4074" max="4075" width="15.7109375" style="41" customWidth="1"/>
    <col min="4076" max="4078" width="14.7109375" style="41" customWidth="1"/>
    <col min="4079" max="4082" width="13.7109375" style="41" customWidth="1"/>
    <col min="4083" max="4086" width="15.7109375" style="41" customWidth="1"/>
    <col min="4087" max="4087" width="22.85546875" style="41" customWidth="1"/>
    <col min="4088" max="4088" width="20.7109375" style="41" customWidth="1"/>
    <col min="4089" max="4089" width="17.7109375" style="41" customWidth="1"/>
    <col min="4090" max="4098" width="14.7109375" style="41" customWidth="1"/>
    <col min="4099" max="4329" width="10.7109375" style="41"/>
    <col min="4330" max="4331" width="15.7109375" style="41" customWidth="1"/>
    <col min="4332" max="4334" width="14.7109375" style="41" customWidth="1"/>
    <col min="4335" max="4338" width="13.7109375" style="41" customWidth="1"/>
    <col min="4339" max="4342" width="15.7109375" style="41" customWidth="1"/>
    <col min="4343" max="4343" width="22.85546875" style="41" customWidth="1"/>
    <col min="4344" max="4344" width="20.7109375" style="41" customWidth="1"/>
    <col min="4345" max="4345" width="17.7109375" style="41" customWidth="1"/>
    <col min="4346" max="4354" width="14.7109375" style="41" customWidth="1"/>
    <col min="4355" max="4585" width="10.7109375" style="41"/>
    <col min="4586" max="4587" width="15.7109375" style="41" customWidth="1"/>
    <col min="4588" max="4590" width="14.7109375" style="41" customWidth="1"/>
    <col min="4591" max="4594" width="13.7109375" style="41" customWidth="1"/>
    <col min="4595" max="4598" width="15.7109375" style="41" customWidth="1"/>
    <col min="4599" max="4599" width="22.85546875" style="41" customWidth="1"/>
    <col min="4600" max="4600" width="20.7109375" style="41" customWidth="1"/>
    <col min="4601" max="4601" width="17.7109375" style="41" customWidth="1"/>
    <col min="4602" max="4610" width="14.7109375" style="41" customWidth="1"/>
    <col min="4611" max="4841" width="10.7109375" style="41"/>
    <col min="4842" max="4843" width="15.7109375" style="41" customWidth="1"/>
    <col min="4844" max="4846" width="14.7109375" style="41" customWidth="1"/>
    <col min="4847" max="4850" width="13.7109375" style="41" customWidth="1"/>
    <col min="4851" max="4854" width="15.7109375" style="41" customWidth="1"/>
    <col min="4855" max="4855" width="22.85546875" style="41" customWidth="1"/>
    <col min="4856" max="4856" width="20.7109375" style="41" customWidth="1"/>
    <col min="4857" max="4857" width="17.7109375" style="41" customWidth="1"/>
    <col min="4858" max="4866" width="14.7109375" style="41" customWidth="1"/>
    <col min="4867" max="5097" width="10.7109375" style="41"/>
    <col min="5098" max="5099" width="15.7109375" style="41" customWidth="1"/>
    <col min="5100" max="5102" width="14.7109375" style="41" customWidth="1"/>
    <col min="5103" max="5106" width="13.7109375" style="41" customWidth="1"/>
    <col min="5107" max="5110" width="15.7109375" style="41" customWidth="1"/>
    <col min="5111" max="5111" width="22.85546875" style="41" customWidth="1"/>
    <col min="5112" max="5112" width="20.7109375" style="41" customWidth="1"/>
    <col min="5113" max="5113" width="17.7109375" style="41" customWidth="1"/>
    <col min="5114" max="5122" width="14.7109375" style="41" customWidth="1"/>
    <col min="5123" max="5353" width="10.7109375" style="41"/>
    <col min="5354" max="5355" width="15.7109375" style="41" customWidth="1"/>
    <col min="5356" max="5358" width="14.7109375" style="41" customWidth="1"/>
    <col min="5359" max="5362" width="13.7109375" style="41" customWidth="1"/>
    <col min="5363" max="5366" width="15.7109375" style="41" customWidth="1"/>
    <col min="5367" max="5367" width="22.85546875" style="41" customWidth="1"/>
    <col min="5368" max="5368" width="20.7109375" style="41" customWidth="1"/>
    <col min="5369" max="5369" width="17.7109375" style="41" customWidth="1"/>
    <col min="5370" max="5378" width="14.7109375" style="41" customWidth="1"/>
    <col min="5379" max="5609" width="10.7109375" style="41"/>
    <col min="5610" max="5611" width="15.7109375" style="41" customWidth="1"/>
    <col min="5612" max="5614" width="14.7109375" style="41" customWidth="1"/>
    <col min="5615" max="5618" width="13.7109375" style="41" customWidth="1"/>
    <col min="5619" max="5622" width="15.7109375" style="41" customWidth="1"/>
    <col min="5623" max="5623" width="22.85546875" style="41" customWidth="1"/>
    <col min="5624" max="5624" width="20.7109375" style="41" customWidth="1"/>
    <col min="5625" max="5625" width="17.7109375" style="41" customWidth="1"/>
    <col min="5626" max="5634" width="14.7109375" style="41" customWidth="1"/>
    <col min="5635" max="5865" width="10.7109375" style="41"/>
    <col min="5866" max="5867" width="15.7109375" style="41" customWidth="1"/>
    <col min="5868" max="5870" width="14.7109375" style="41" customWidth="1"/>
    <col min="5871" max="5874" width="13.7109375" style="41" customWidth="1"/>
    <col min="5875" max="5878" width="15.7109375" style="41" customWidth="1"/>
    <col min="5879" max="5879" width="22.85546875" style="41" customWidth="1"/>
    <col min="5880" max="5880" width="20.7109375" style="41" customWidth="1"/>
    <col min="5881" max="5881" width="17.7109375" style="41" customWidth="1"/>
    <col min="5882" max="5890" width="14.7109375" style="41" customWidth="1"/>
    <col min="5891" max="6121" width="10.7109375" style="41"/>
    <col min="6122" max="6123" width="15.7109375" style="41" customWidth="1"/>
    <col min="6124" max="6126" width="14.7109375" style="41" customWidth="1"/>
    <col min="6127" max="6130" width="13.7109375" style="41" customWidth="1"/>
    <col min="6131" max="6134" width="15.7109375" style="41" customWidth="1"/>
    <col min="6135" max="6135" width="22.85546875" style="41" customWidth="1"/>
    <col min="6136" max="6136" width="20.7109375" style="41" customWidth="1"/>
    <col min="6137" max="6137" width="17.7109375" style="41" customWidth="1"/>
    <col min="6138" max="6146" width="14.7109375" style="41" customWidth="1"/>
    <col min="6147" max="6377" width="10.7109375" style="41"/>
    <col min="6378" max="6379" width="15.7109375" style="41" customWidth="1"/>
    <col min="6380" max="6382" width="14.7109375" style="41" customWidth="1"/>
    <col min="6383" max="6386" width="13.7109375" style="41" customWidth="1"/>
    <col min="6387" max="6390" width="15.7109375" style="41" customWidth="1"/>
    <col min="6391" max="6391" width="22.85546875" style="41" customWidth="1"/>
    <col min="6392" max="6392" width="20.7109375" style="41" customWidth="1"/>
    <col min="6393" max="6393" width="17.7109375" style="41" customWidth="1"/>
    <col min="6394" max="6402" width="14.7109375" style="41" customWidth="1"/>
    <col min="6403" max="6633" width="10.7109375" style="41"/>
    <col min="6634" max="6635" width="15.7109375" style="41" customWidth="1"/>
    <col min="6636" max="6638" width="14.7109375" style="41" customWidth="1"/>
    <col min="6639" max="6642" width="13.7109375" style="41" customWidth="1"/>
    <col min="6643" max="6646" width="15.7109375" style="41" customWidth="1"/>
    <col min="6647" max="6647" width="22.85546875" style="41" customWidth="1"/>
    <col min="6648" max="6648" width="20.7109375" style="41" customWidth="1"/>
    <col min="6649" max="6649" width="17.7109375" style="41" customWidth="1"/>
    <col min="6650" max="6658" width="14.7109375" style="41" customWidth="1"/>
    <col min="6659" max="6889" width="10.7109375" style="41"/>
    <col min="6890" max="6891" width="15.7109375" style="41" customWidth="1"/>
    <col min="6892" max="6894" width="14.7109375" style="41" customWidth="1"/>
    <col min="6895" max="6898" width="13.7109375" style="41" customWidth="1"/>
    <col min="6899" max="6902" width="15.7109375" style="41" customWidth="1"/>
    <col min="6903" max="6903" width="22.85546875" style="41" customWidth="1"/>
    <col min="6904" max="6904" width="20.7109375" style="41" customWidth="1"/>
    <col min="6905" max="6905" width="17.7109375" style="41" customWidth="1"/>
    <col min="6906" max="6914" width="14.7109375" style="41" customWidth="1"/>
    <col min="6915" max="7145" width="10.7109375" style="41"/>
    <col min="7146" max="7147" width="15.7109375" style="41" customWidth="1"/>
    <col min="7148" max="7150" width="14.7109375" style="41" customWidth="1"/>
    <col min="7151" max="7154" width="13.7109375" style="41" customWidth="1"/>
    <col min="7155" max="7158" width="15.7109375" style="41" customWidth="1"/>
    <col min="7159" max="7159" width="22.85546875" style="41" customWidth="1"/>
    <col min="7160" max="7160" width="20.7109375" style="41" customWidth="1"/>
    <col min="7161" max="7161" width="17.7109375" style="41" customWidth="1"/>
    <col min="7162" max="7170" width="14.7109375" style="41" customWidth="1"/>
    <col min="7171" max="7401" width="10.7109375" style="41"/>
    <col min="7402" max="7403" width="15.7109375" style="41" customWidth="1"/>
    <col min="7404" max="7406" width="14.7109375" style="41" customWidth="1"/>
    <col min="7407" max="7410" width="13.7109375" style="41" customWidth="1"/>
    <col min="7411" max="7414" width="15.7109375" style="41" customWidth="1"/>
    <col min="7415" max="7415" width="22.85546875" style="41" customWidth="1"/>
    <col min="7416" max="7416" width="20.7109375" style="41" customWidth="1"/>
    <col min="7417" max="7417" width="17.7109375" style="41" customWidth="1"/>
    <col min="7418" max="7426" width="14.7109375" style="41" customWidth="1"/>
    <col min="7427" max="7657" width="10.7109375" style="41"/>
    <col min="7658" max="7659" width="15.7109375" style="41" customWidth="1"/>
    <col min="7660" max="7662" width="14.7109375" style="41" customWidth="1"/>
    <col min="7663" max="7666" width="13.7109375" style="41" customWidth="1"/>
    <col min="7667" max="7670" width="15.7109375" style="41" customWidth="1"/>
    <col min="7671" max="7671" width="22.85546875" style="41" customWidth="1"/>
    <col min="7672" max="7672" width="20.7109375" style="41" customWidth="1"/>
    <col min="7673" max="7673" width="17.7109375" style="41" customWidth="1"/>
    <col min="7674" max="7682" width="14.7109375" style="41" customWidth="1"/>
    <col min="7683" max="7913" width="10.7109375" style="41"/>
    <col min="7914" max="7915" width="15.7109375" style="41" customWidth="1"/>
    <col min="7916" max="7918" width="14.7109375" style="41" customWidth="1"/>
    <col min="7919" max="7922" width="13.7109375" style="41" customWidth="1"/>
    <col min="7923" max="7926" width="15.7109375" style="41" customWidth="1"/>
    <col min="7927" max="7927" width="22.85546875" style="41" customWidth="1"/>
    <col min="7928" max="7928" width="20.7109375" style="41" customWidth="1"/>
    <col min="7929" max="7929" width="17.7109375" style="41" customWidth="1"/>
    <col min="7930" max="7938" width="14.7109375" style="41" customWidth="1"/>
    <col min="7939" max="8169" width="10.7109375" style="41"/>
    <col min="8170" max="8171" width="15.7109375" style="41" customWidth="1"/>
    <col min="8172" max="8174" width="14.7109375" style="41" customWidth="1"/>
    <col min="8175" max="8178" width="13.7109375" style="41" customWidth="1"/>
    <col min="8179" max="8182" width="15.7109375" style="41" customWidth="1"/>
    <col min="8183" max="8183" width="22.85546875" style="41" customWidth="1"/>
    <col min="8184" max="8184" width="20.7109375" style="41" customWidth="1"/>
    <col min="8185" max="8185" width="17.7109375" style="41" customWidth="1"/>
    <col min="8186" max="8194" width="14.7109375" style="41" customWidth="1"/>
    <col min="8195" max="8425" width="10.7109375" style="41"/>
    <col min="8426" max="8427" width="15.7109375" style="41" customWidth="1"/>
    <col min="8428" max="8430" width="14.7109375" style="41" customWidth="1"/>
    <col min="8431" max="8434" width="13.7109375" style="41" customWidth="1"/>
    <col min="8435" max="8438" width="15.7109375" style="41" customWidth="1"/>
    <col min="8439" max="8439" width="22.85546875" style="41" customWidth="1"/>
    <col min="8440" max="8440" width="20.7109375" style="41" customWidth="1"/>
    <col min="8441" max="8441" width="17.7109375" style="41" customWidth="1"/>
    <col min="8442" max="8450" width="14.7109375" style="41" customWidth="1"/>
    <col min="8451" max="8681" width="10.7109375" style="41"/>
    <col min="8682" max="8683" width="15.7109375" style="41" customWidth="1"/>
    <col min="8684" max="8686" width="14.7109375" style="41" customWidth="1"/>
    <col min="8687" max="8690" width="13.7109375" style="41" customWidth="1"/>
    <col min="8691" max="8694" width="15.7109375" style="41" customWidth="1"/>
    <col min="8695" max="8695" width="22.85546875" style="41" customWidth="1"/>
    <col min="8696" max="8696" width="20.7109375" style="41" customWidth="1"/>
    <col min="8697" max="8697" width="17.7109375" style="41" customWidth="1"/>
    <col min="8698" max="8706" width="14.7109375" style="41" customWidth="1"/>
    <col min="8707" max="8937" width="10.7109375" style="41"/>
    <col min="8938" max="8939" width="15.7109375" style="41" customWidth="1"/>
    <col min="8940" max="8942" width="14.7109375" style="41" customWidth="1"/>
    <col min="8943" max="8946" width="13.7109375" style="41" customWidth="1"/>
    <col min="8947" max="8950" width="15.7109375" style="41" customWidth="1"/>
    <col min="8951" max="8951" width="22.85546875" style="41" customWidth="1"/>
    <col min="8952" max="8952" width="20.7109375" style="41" customWidth="1"/>
    <col min="8953" max="8953" width="17.7109375" style="41" customWidth="1"/>
    <col min="8954" max="8962" width="14.7109375" style="41" customWidth="1"/>
    <col min="8963" max="9193" width="10.7109375" style="41"/>
    <col min="9194" max="9195" width="15.7109375" style="41" customWidth="1"/>
    <col min="9196" max="9198" width="14.7109375" style="41" customWidth="1"/>
    <col min="9199" max="9202" width="13.7109375" style="41" customWidth="1"/>
    <col min="9203" max="9206" width="15.7109375" style="41" customWidth="1"/>
    <col min="9207" max="9207" width="22.85546875" style="41" customWidth="1"/>
    <col min="9208" max="9208" width="20.7109375" style="41" customWidth="1"/>
    <col min="9209" max="9209" width="17.7109375" style="41" customWidth="1"/>
    <col min="9210" max="9218" width="14.7109375" style="41" customWidth="1"/>
    <col min="9219" max="9449" width="10.7109375" style="41"/>
    <col min="9450" max="9451" width="15.7109375" style="41" customWidth="1"/>
    <col min="9452" max="9454" width="14.7109375" style="41" customWidth="1"/>
    <col min="9455" max="9458" width="13.7109375" style="41" customWidth="1"/>
    <col min="9459" max="9462" width="15.7109375" style="41" customWidth="1"/>
    <col min="9463" max="9463" width="22.85546875" style="41" customWidth="1"/>
    <col min="9464" max="9464" width="20.7109375" style="41" customWidth="1"/>
    <col min="9465" max="9465" width="17.7109375" style="41" customWidth="1"/>
    <col min="9466" max="9474" width="14.7109375" style="41" customWidth="1"/>
    <col min="9475" max="9705" width="10.7109375" style="41"/>
    <col min="9706" max="9707" width="15.7109375" style="41" customWidth="1"/>
    <col min="9708" max="9710" width="14.7109375" style="41" customWidth="1"/>
    <col min="9711" max="9714" width="13.7109375" style="41" customWidth="1"/>
    <col min="9715" max="9718" width="15.7109375" style="41" customWidth="1"/>
    <col min="9719" max="9719" width="22.85546875" style="41" customWidth="1"/>
    <col min="9720" max="9720" width="20.7109375" style="41" customWidth="1"/>
    <col min="9721" max="9721" width="17.7109375" style="41" customWidth="1"/>
    <col min="9722" max="9730" width="14.7109375" style="41" customWidth="1"/>
    <col min="9731" max="9961" width="10.7109375" style="41"/>
    <col min="9962" max="9963" width="15.7109375" style="41" customWidth="1"/>
    <col min="9964" max="9966" width="14.7109375" style="41" customWidth="1"/>
    <col min="9967" max="9970" width="13.7109375" style="41" customWidth="1"/>
    <col min="9971" max="9974" width="15.7109375" style="41" customWidth="1"/>
    <col min="9975" max="9975" width="22.85546875" style="41" customWidth="1"/>
    <col min="9976" max="9976" width="20.7109375" style="41" customWidth="1"/>
    <col min="9977" max="9977" width="17.7109375" style="41" customWidth="1"/>
    <col min="9978" max="9986" width="14.7109375" style="41" customWidth="1"/>
    <col min="9987" max="10217" width="10.7109375" style="41"/>
    <col min="10218" max="10219" width="15.7109375" style="41" customWidth="1"/>
    <col min="10220" max="10222" width="14.7109375" style="41" customWidth="1"/>
    <col min="10223" max="10226" width="13.7109375" style="41" customWidth="1"/>
    <col min="10227" max="10230" width="15.7109375" style="41" customWidth="1"/>
    <col min="10231" max="10231" width="22.85546875" style="41" customWidth="1"/>
    <col min="10232" max="10232" width="20.7109375" style="41" customWidth="1"/>
    <col min="10233" max="10233" width="17.7109375" style="41" customWidth="1"/>
    <col min="10234" max="10242" width="14.7109375" style="41" customWidth="1"/>
    <col min="10243" max="10473" width="10.7109375" style="41"/>
    <col min="10474" max="10475" width="15.7109375" style="41" customWidth="1"/>
    <col min="10476" max="10478" width="14.7109375" style="41" customWidth="1"/>
    <col min="10479" max="10482" width="13.7109375" style="41" customWidth="1"/>
    <col min="10483" max="10486" width="15.7109375" style="41" customWidth="1"/>
    <col min="10487" max="10487" width="22.85546875" style="41" customWidth="1"/>
    <col min="10488" max="10488" width="20.7109375" style="41" customWidth="1"/>
    <col min="10489" max="10489" width="17.7109375" style="41" customWidth="1"/>
    <col min="10490" max="10498" width="14.7109375" style="41" customWidth="1"/>
    <col min="10499" max="10729" width="10.7109375" style="41"/>
    <col min="10730" max="10731" width="15.7109375" style="41" customWidth="1"/>
    <col min="10732" max="10734" width="14.7109375" style="41" customWidth="1"/>
    <col min="10735" max="10738" width="13.7109375" style="41" customWidth="1"/>
    <col min="10739" max="10742" width="15.7109375" style="41" customWidth="1"/>
    <col min="10743" max="10743" width="22.85546875" style="41" customWidth="1"/>
    <col min="10744" max="10744" width="20.7109375" style="41" customWidth="1"/>
    <col min="10745" max="10745" width="17.7109375" style="41" customWidth="1"/>
    <col min="10746" max="10754" width="14.7109375" style="41" customWidth="1"/>
    <col min="10755" max="10985" width="10.7109375" style="41"/>
    <col min="10986" max="10987" width="15.7109375" style="41" customWidth="1"/>
    <col min="10988" max="10990" width="14.7109375" style="41" customWidth="1"/>
    <col min="10991" max="10994" width="13.7109375" style="41" customWidth="1"/>
    <col min="10995" max="10998" width="15.7109375" style="41" customWidth="1"/>
    <col min="10999" max="10999" width="22.85546875" style="41" customWidth="1"/>
    <col min="11000" max="11000" width="20.7109375" style="41" customWidth="1"/>
    <col min="11001" max="11001" width="17.7109375" style="41" customWidth="1"/>
    <col min="11002" max="11010" width="14.7109375" style="41" customWidth="1"/>
    <col min="11011" max="11241" width="10.7109375" style="41"/>
    <col min="11242" max="11243" width="15.7109375" style="41" customWidth="1"/>
    <col min="11244" max="11246" width="14.7109375" style="41" customWidth="1"/>
    <col min="11247" max="11250" width="13.7109375" style="41" customWidth="1"/>
    <col min="11251" max="11254" width="15.7109375" style="41" customWidth="1"/>
    <col min="11255" max="11255" width="22.85546875" style="41" customWidth="1"/>
    <col min="11256" max="11256" width="20.7109375" style="41" customWidth="1"/>
    <col min="11257" max="11257" width="17.7109375" style="41" customWidth="1"/>
    <col min="11258" max="11266" width="14.7109375" style="41" customWidth="1"/>
    <col min="11267" max="11497" width="10.7109375" style="41"/>
    <col min="11498" max="11499" width="15.7109375" style="41" customWidth="1"/>
    <col min="11500" max="11502" width="14.7109375" style="41" customWidth="1"/>
    <col min="11503" max="11506" width="13.7109375" style="41" customWidth="1"/>
    <col min="11507" max="11510" width="15.7109375" style="41" customWidth="1"/>
    <col min="11511" max="11511" width="22.85546875" style="41" customWidth="1"/>
    <col min="11512" max="11512" width="20.7109375" style="41" customWidth="1"/>
    <col min="11513" max="11513" width="17.7109375" style="41" customWidth="1"/>
    <col min="11514" max="11522" width="14.7109375" style="41" customWidth="1"/>
    <col min="11523" max="11753" width="10.7109375" style="41"/>
    <col min="11754" max="11755" width="15.7109375" style="41" customWidth="1"/>
    <col min="11756" max="11758" width="14.7109375" style="41" customWidth="1"/>
    <col min="11759" max="11762" width="13.7109375" style="41" customWidth="1"/>
    <col min="11763" max="11766" width="15.7109375" style="41" customWidth="1"/>
    <col min="11767" max="11767" width="22.85546875" style="41" customWidth="1"/>
    <col min="11768" max="11768" width="20.7109375" style="41" customWidth="1"/>
    <col min="11769" max="11769" width="17.7109375" style="41" customWidth="1"/>
    <col min="11770" max="11778" width="14.7109375" style="41" customWidth="1"/>
    <col min="11779" max="12009" width="10.7109375" style="41"/>
    <col min="12010" max="12011" width="15.7109375" style="41" customWidth="1"/>
    <col min="12012" max="12014" width="14.7109375" style="41" customWidth="1"/>
    <col min="12015" max="12018" width="13.7109375" style="41" customWidth="1"/>
    <col min="12019" max="12022" width="15.7109375" style="41" customWidth="1"/>
    <col min="12023" max="12023" width="22.85546875" style="41" customWidth="1"/>
    <col min="12024" max="12024" width="20.7109375" style="41" customWidth="1"/>
    <col min="12025" max="12025" width="17.7109375" style="41" customWidth="1"/>
    <col min="12026" max="12034" width="14.7109375" style="41" customWidth="1"/>
    <col min="12035" max="12265" width="10.7109375" style="41"/>
    <col min="12266" max="12267" width="15.7109375" style="41" customWidth="1"/>
    <col min="12268" max="12270" width="14.7109375" style="41" customWidth="1"/>
    <col min="12271" max="12274" width="13.7109375" style="41" customWidth="1"/>
    <col min="12275" max="12278" width="15.7109375" style="41" customWidth="1"/>
    <col min="12279" max="12279" width="22.85546875" style="41" customWidth="1"/>
    <col min="12280" max="12280" width="20.7109375" style="41" customWidth="1"/>
    <col min="12281" max="12281" width="17.7109375" style="41" customWidth="1"/>
    <col min="12282" max="12290" width="14.7109375" style="41" customWidth="1"/>
    <col min="12291" max="12521" width="10.7109375" style="41"/>
    <col min="12522" max="12523" width="15.7109375" style="41" customWidth="1"/>
    <col min="12524" max="12526" width="14.7109375" style="41" customWidth="1"/>
    <col min="12527" max="12530" width="13.7109375" style="41" customWidth="1"/>
    <col min="12531" max="12534" width="15.7109375" style="41" customWidth="1"/>
    <col min="12535" max="12535" width="22.85546875" style="41" customWidth="1"/>
    <col min="12536" max="12536" width="20.7109375" style="41" customWidth="1"/>
    <col min="12537" max="12537" width="17.7109375" style="41" customWidth="1"/>
    <col min="12538" max="12546" width="14.7109375" style="41" customWidth="1"/>
    <col min="12547" max="12777" width="10.7109375" style="41"/>
    <col min="12778" max="12779" width="15.7109375" style="41" customWidth="1"/>
    <col min="12780" max="12782" width="14.7109375" style="41" customWidth="1"/>
    <col min="12783" max="12786" width="13.7109375" style="41" customWidth="1"/>
    <col min="12787" max="12790" width="15.7109375" style="41" customWidth="1"/>
    <col min="12791" max="12791" width="22.85546875" style="41" customWidth="1"/>
    <col min="12792" max="12792" width="20.7109375" style="41" customWidth="1"/>
    <col min="12793" max="12793" width="17.7109375" style="41" customWidth="1"/>
    <col min="12794" max="12802" width="14.7109375" style="41" customWidth="1"/>
    <col min="12803" max="13033" width="10.7109375" style="41"/>
    <col min="13034" max="13035" width="15.7109375" style="41" customWidth="1"/>
    <col min="13036" max="13038" width="14.7109375" style="41" customWidth="1"/>
    <col min="13039" max="13042" width="13.7109375" style="41" customWidth="1"/>
    <col min="13043" max="13046" width="15.7109375" style="41" customWidth="1"/>
    <col min="13047" max="13047" width="22.85546875" style="41" customWidth="1"/>
    <col min="13048" max="13048" width="20.7109375" style="41" customWidth="1"/>
    <col min="13049" max="13049" width="17.7109375" style="41" customWidth="1"/>
    <col min="13050" max="13058" width="14.7109375" style="41" customWidth="1"/>
    <col min="13059" max="13289" width="10.7109375" style="41"/>
    <col min="13290" max="13291" width="15.7109375" style="41" customWidth="1"/>
    <col min="13292" max="13294" width="14.7109375" style="41" customWidth="1"/>
    <col min="13295" max="13298" width="13.7109375" style="41" customWidth="1"/>
    <col min="13299" max="13302" width="15.7109375" style="41" customWidth="1"/>
    <col min="13303" max="13303" width="22.85546875" style="41" customWidth="1"/>
    <col min="13304" max="13304" width="20.7109375" style="41" customWidth="1"/>
    <col min="13305" max="13305" width="17.7109375" style="41" customWidth="1"/>
    <col min="13306" max="13314" width="14.7109375" style="41" customWidth="1"/>
    <col min="13315" max="13545" width="10.7109375" style="41"/>
    <col min="13546" max="13547" width="15.7109375" style="41" customWidth="1"/>
    <col min="13548" max="13550" width="14.7109375" style="41" customWidth="1"/>
    <col min="13551" max="13554" width="13.7109375" style="41" customWidth="1"/>
    <col min="13555" max="13558" width="15.7109375" style="41" customWidth="1"/>
    <col min="13559" max="13559" width="22.85546875" style="41" customWidth="1"/>
    <col min="13560" max="13560" width="20.7109375" style="41" customWidth="1"/>
    <col min="13561" max="13561" width="17.7109375" style="41" customWidth="1"/>
    <col min="13562" max="13570" width="14.7109375" style="41" customWidth="1"/>
    <col min="13571" max="13801" width="10.7109375" style="41"/>
    <col min="13802" max="13803" width="15.7109375" style="41" customWidth="1"/>
    <col min="13804" max="13806" width="14.7109375" style="41" customWidth="1"/>
    <col min="13807" max="13810" width="13.7109375" style="41" customWidth="1"/>
    <col min="13811" max="13814" width="15.7109375" style="41" customWidth="1"/>
    <col min="13815" max="13815" width="22.85546875" style="41" customWidth="1"/>
    <col min="13816" max="13816" width="20.7109375" style="41" customWidth="1"/>
    <col min="13817" max="13817" width="17.7109375" style="41" customWidth="1"/>
    <col min="13818" max="13826" width="14.7109375" style="41" customWidth="1"/>
    <col min="13827" max="14057" width="10.7109375" style="41"/>
    <col min="14058" max="14059" width="15.7109375" style="41" customWidth="1"/>
    <col min="14060" max="14062" width="14.7109375" style="41" customWidth="1"/>
    <col min="14063" max="14066" width="13.7109375" style="41" customWidth="1"/>
    <col min="14067" max="14070" width="15.7109375" style="41" customWidth="1"/>
    <col min="14071" max="14071" width="22.85546875" style="41" customWidth="1"/>
    <col min="14072" max="14072" width="20.7109375" style="41" customWidth="1"/>
    <col min="14073" max="14073" width="17.7109375" style="41" customWidth="1"/>
    <col min="14074" max="14082" width="14.7109375" style="41" customWidth="1"/>
    <col min="14083" max="14313" width="10.7109375" style="41"/>
    <col min="14314" max="14315" width="15.7109375" style="41" customWidth="1"/>
    <col min="14316" max="14318" width="14.7109375" style="41" customWidth="1"/>
    <col min="14319" max="14322" width="13.7109375" style="41" customWidth="1"/>
    <col min="14323" max="14326" width="15.7109375" style="41" customWidth="1"/>
    <col min="14327" max="14327" width="22.85546875" style="41" customWidth="1"/>
    <col min="14328" max="14328" width="20.7109375" style="41" customWidth="1"/>
    <col min="14329" max="14329" width="17.7109375" style="41" customWidth="1"/>
    <col min="14330" max="14338" width="14.7109375" style="41" customWidth="1"/>
    <col min="14339" max="14569" width="10.7109375" style="41"/>
    <col min="14570" max="14571" width="15.7109375" style="41" customWidth="1"/>
    <col min="14572" max="14574" width="14.7109375" style="41" customWidth="1"/>
    <col min="14575" max="14578" width="13.7109375" style="41" customWidth="1"/>
    <col min="14579" max="14582" width="15.7109375" style="41" customWidth="1"/>
    <col min="14583" max="14583" width="22.85546875" style="41" customWidth="1"/>
    <col min="14584" max="14584" width="20.7109375" style="41" customWidth="1"/>
    <col min="14585" max="14585" width="17.7109375" style="41" customWidth="1"/>
    <col min="14586" max="14594" width="14.7109375" style="41" customWidth="1"/>
    <col min="14595" max="14825" width="10.7109375" style="41"/>
    <col min="14826" max="14827" width="15.7109375" style="41" customWidth="1"/>
    <col min="14828" max="14830" width="14.7109375" style="41" customWidth="1"/>
    <col min="14831" max="14834" width="13.7109375" style="41" customWidth="1"/>
    <col min="14835" max="14838" width="15.7109375" style="41" customWidth="1"/>
    <col min="14839" max="14839" width="22.85546875" style="41" customWidth="1"/>
    <col min="14840" max="14840" width="20.7109375" style="41" customWidth="1"/>
    <col min="14841" max="14841" width="17.7109375" style="41" customWidth="1"/>
    <col min="14842" max="14850" width="14.7109375" style="41" customWidth="1"/>
    <col min="14851" max="15081" width="10.7109375" style="41"/>
    <col min="15082" max="15083" width="15.7109375" style="41" customWidth="1"/>
    <col min="15084" max="15086" width="14.7109375" style="41" customWidth="1"/>
    <col min="15087" max="15090" width="13.7109375" style="41" customWidth="1"/>
    <col min="15091" max="15094" width="15.7109375" style="41" customWidth="1"/>
    <col min="15095" max="15095" width="22.85546875" style="41" customWidth="1"/>
    <col min="15096" max="15096" width="20.7109375" style="41" customWidth="1"/>
    <col min="15097" max="15097" width="17.7109375" style="41" customWidth="1"/>
    <col min="15098" max="15106" width="14.7109375" style="41" customWidth="1"/>
    <col min="15107" max="15337" width="10.7109375" style="41"/>
    <col min="15338" max="15339" width="15.7109375" style="41" customWidth="1"/>
    <col min="15340" max="15342" width="14.7109375" style="41" customWidth="1"/>
    <col min="15343" max="15346" width="13.7109375" style="41" customWidth="1"/>
    <col min="15347" max="15350" width="15.7109375" style="41" customWidth="1"/>
    <col min="15351" max="15351" width="22.85546875" style="41" customWidth="1"/>
    <col min="15352" max="15352" width="20.7109375" style="41" customWidth="1"/>
    <col min="15353" max="15353" width="17.7109375" style="41" customWidth="1"/>
    <col min="15354" max="15362" width="14.7109375" style="41" customWidth="1"/>
    <col min="15363" max="15593" width="10.7109375" style="41"/>
    <col min="15594" max="15595" width="15.7109375" style="41" customWidth="1"/>
    <col min="15596" max="15598" width="14.7109375" style="41" customWidth="1"/>
    <col min="15599" max="15602" width="13.7109375" style="41" customWidth="1"/>
    <col min="15603" max="15606" width="15.7109375" style="41" customWidth="1"/>
    <col min="15607" max="15607" width="22.85546875" style="41" customWidth="1"/>
    <col min="15608" max="15608" width="20.7109375" style="41" customWidth="1"/>
    <col min="15609" max="15609" width="17.7109375" style="41" customWidth="1"/>
    <col min="15610" max="15618" width="14.7109375" style="41" customWidth="1"/>
    <col min="15619" max="15849" width="10.7109375" style="41"/>
    <col min="15850" max="15851" width="15.7109375" style="41" customWidth="1"/>
    <col min="15852" max="15854" width="14.7109375" style="41" customWidth="1"/>
    <col min="15855" max="15858" width="13.7109375" style="41" customWidth="1"/>
    <col min="15859" max="15862" width="15.7109375" style="41" customWidth="1"/>
    <col min="15863" max="15863" width="22.85546875" style="41" customWidth="1"/>
    <col min="15864" max="15864" width="20.7109375" style="41" customWidth="1"/>
    <col min="15865" max="15865" width="17.7109375" style="41" customWidth="1"/>
    <col min="15866" max="15874" width="14.7109375" style="41" customWidth="1"/>
    <col min="15875" max="16105" width="10.7109375" style="41"/>
    <col min="16106" max="16107" width="15.7109375" style="41" customWidth="1"/>
    <col min="16108" max="16110" width="14.7109375" style="41" customWidth="1"/>
    <col min="16111" max="16114" width="13.7109375" style="41" customWidth="1"/>
    <col min="16115" max="16118" width="15.7109375" style="41" customWidth="1"/>
    <col min="16119" max="16119" width="22.85546875" style="41" customWidth="1"/>
    <col min="16120" max="16120" width="20.7109375" style="41" customWidth="1"/>
    <col min="16121" max="16121" width="17.7109375" style="41" customWidth="1"/>
    <col min="16122" max="16130" width="14.7109375" style="41" customWidth="1"/>
    <col min="16131" max="16384" width="10.7109375" style="41"/>
  </cols>
  <sheetData>
    <row r="1" spans="1:20" ht="25.5" customHeight="1" x14ac:dyDescent="0.25"/>
    <row r="2" spans="1:20" s="12" customFormat="1" ht="18.75" customHeight="1" x14ac:dyDescent="0.2">
      <c r="E2" s="18"/>
      <c r="Q2" s="16"/>
      <c r="R2" s="16"/>
    </row>
    <row r="3" spans="1:20" s="12" customFormat="1" ht="18.75" customHeight="1" x14ac:dyDescent="0.2">
      <c r="E3" s="18"/>
      <c r="Q3" s="16"/>
      <c r="R3" s="16"/>
    </row>
    <row r="4" spans="1:20" s="12" customFormat="1" x14ac:dyDescent="0.2">
      <c r="E4" s="17"/>
      <c r="Q4" s="16"/>
      <c r="R4" s="16"/>
    </row>
    <row r="5" spans="1:20" s="12" customFormat="1" x14ac:dyDescent="0.2">
      <c r="A5" s="309" t="str">
        <f>'2. паспорт  ТП'!A4:S4</f>
        <v>Год раскрытия информации: 2023 год</v>
      </c>
      <c r="B5" s="309"/>
      <c r="C5" s="309"/>
      <c r="D5" s="309"/>
      <c r="E5" s="309"/>
      <c r="F5" s="309"/>
      <c r="G5" s="309"/>
      <c r="H5" s="309"/>
      <c r="I5" s="309"/>
      <c r="J5" s="309"/>
      <c r="K5" s="309"/>
      <c r="L5" s="309"/>
      <c r="M5" s="309"/>
      <c r="N5" s="309"/>
      <c r="O5" s="309"/>
      <c r="P5" s="309"/>
      <c r="Q5" s="309"/>
      <c r="R5" s="309"/>
      <c r="S5" s="309"/>
      <c r="T5" s="309"/>
    </row>
    <row r="6" spans="1:20" s="12" customFormat="1" x14ac:dyDescent="0.2">
      <c r="A6" s="171"/>
      <c r="B6" s="171"/>
      <c r="C6" s="171"/>
      <c r="D6" s="171"/>
      <c r="E6" s="171"/>
      <c r="F6" s="171"/>
      <c r="G6" s="171"/>
      <c r="H6" s="171"/>
      <c r="I6" s="171"/>
      <c r="J6" s="171"/>
      <c r="K6" s="171"/>
      <c r="L6" s="171"/>
      <c r="M6" s="171"/>
      <c r="N6" s="171"/>
      <c r="O6" s="171"/>
      <c r="P6" s="171"/>
      <c r="Q6" s="171"/>
      <c r="R6" s="171"/>
      <c r="S6" s="171"/>
      <c r="T6" s="171"/>
    </row>
    <row r="7" spans="1:20" s="12" customFormat="1" ht="18.75" x14ac:dyDescent="0.2">
      <c r="E7" s="323" t="s">
        <v>9</v>
      </c>
      <c r="F7" s="323"/>
      <c r="G7" s="323"/>
      <c r="H7" s="323"/>
      <c r="I7" s="323"/>
      <c r="J7" s="323"/>
      <c r="K7" s="323"/>
      <c r="L7" s="323"/>
      <c r="M7" s="323"/>
      <c r="N7" s="323"/>
      <c r="O7" s="323"/>
      <c r="P7" s="323"/>
      <c r="Q7" s="323"/>
      <c r="R7" s="323"/>
      <c r="S7" s="323"/>
      <c r="T7" s="323"/>
    </row>
    <row r="8" spans="1:20" s="12" customFormat="1" ht="18.75" x14ac:dyDescent="0.2">
      <c r="E8" s="173"/>
      <c r="F8" s="173"/>
      <c r="G8" s="173"/>
      <c r="H8" s="173"/>
      <c r="I8" s="173"/>
      <c r="J8" s="173"/>
      <c r="K8" s="173"/>
      <c r="L8" s="173"/>
      <c r="M8" s="173"/>
      <c r="N8" s="173"/>
      <c r="O8" s="173"/>
      <c r="P8" s="173"/>
      <c r="Q8" s="173"/>
      <c r="R8" s="173"/>
      <c r="S8" s="101"/>
      <c r="T8" s="101"/>
    </row>
    <row r="9" spans="1:20" s="12" customFormat="1" ht="18.75" customHeight="1" x14ac:dyDescent="0.2">
      <c r="E9" s="318" t="s">
        <v>442</v>
      </c>
      <c r="F9" s="318"/>
      <c r="G9" s="318"/>
      <c r="H9" s="318"/>
      <c r="I9" s="318"/>
      <c r="J9" s="318"/>
      <c r="K9" s="318"/>
      <c r="L9" s="318"/>
      <c r="M9" s="318"/>
      <c r="N9" s="318"/>
      <c r="O9" s="318"/>
      <c r="P9" s="318"/>
      <c r="Q9" s="318"/>
      <c r="R9" s="318"/>
      <c r="S9" s="318"/>
      <c r="T9" s="318"/>
    </row>
    <row r="10" spans="1:20" s="12" customFormat="1" ht="18.75" customHeight="1" x14ac:dyDescent="0.2">
      <c r="E10" s="319" t="s">
        <v>8</v>
      </c>
      <c r="F10" s="319"/>
      <c r="G10" s="319"/>
      <c r="H10" s="319"/>
      <c r="I10" s="319"/>
      <c r="J10" s="319"/>
      <c r="K10" s="319"/>
      <c r="L10" s="319"/>
      <c r="M10" s="319"/>
      <c r="N10" s="319"/>
      <c r="O10" s="319"/>
      <c r="P10" s="319"/>
      <c r="Q10" s="319"/>
      <c r="R10" s="319"/>
      <c r="S10" s="319"/>
      <c r="T10" s="319"/>
    </row>
    <row r="11" spans="1:20" s="12" customFormat="1" ht="18.75" x14ac:dyDescent="0.2">
      <c r="E11" s="173"/>
      <c r="F11" s="173"/>
      <c r="G11" s="173"/>
      <c r="H11" s="173"/>
      <c r="I11" s="173"/>
      <c r="J11" s="173"/>
      <c r="K11" s="173"/>
      <c r="L11" s="173"/>
      <c r="M11" s="173"/>
      <c r="N11" s="173"/>
      <c r="O11" s="173"/>
      <c r="P11" s="173"/>
      <c r="Q11" s="173"/>
      <c r="R11" s="173"/>
      <c r="S11" s="101"/>
      <c r="T11" s="101"/>
    </row>
    <row r="12" spans="1:20" s="12" customFormat="1" ht="18.75" x14ac:dyDescent="0.2">
      <c r="E12" s="186"/>
      <c r="F12" s="186"/>
      <c r="G12" s="186"/>
      <c r="H12" s="186"/>
      <c r="I12" s="186"/>
      <c r="J12" s="323" t="str">
        <f>'1. паспорт местоположение'!B11</f>
        <v>N_1.1.1.3.7</v>
      </c>
      <c r="K12" s="323"/>
      <c r="L12" s="323"/>
      <c r="M12" s="323"/>
      <c r="N12" s="323"/>
      <c r="O12" s="323"/>
      <c r="P12" s="323"/>
      <c r="Q12" s="186"/>
      <c r="R12" s="186"/>
      <c r="S12" s="101"/>
      <c r="T12" s="101"/>
    </row>
    <row r="13" spans="1:20" s="12" customFormat="1" ht="18.75" customHeight="1" x14ac:dyDescent="0.2">
      <c r="A13" s="103"/>
      <c r="B13" s="103"/>
      <c r="C13" s="103"/>
      <c r="D13" s="103"/>
      <c r="E13" s="319" t="s">
        <v>7</v>
      </c>
      <c r="F13" s="319"/>
      <c r="G13" s="319"/>
      <c r="H13" s="319"/>
      <c r="I13" s="319"/>
      <c r="J13" s="319"/>
      <c r="K13" s="319"/>
      <c r="L13" s="319"/>
      <c r="M13" s="319"/>
      <c r="N13" s="319"/>
      <c r="O13" s="319"/>
      <c r="P13" s="319"/>
      <c r="Q13" s="319"/>
      <c r="R13" s="319"/>
      <c r="S13" s="319"/>
      <c r="T13" s="319"/>
    </row>
    <row r="14" spans="1:20" s="9" customFormat="1" ht="15.75" customHeight="1" x14ac:dyDescent="0.2">
      <c r="E14" s="174"/>
      <c r="F14" s="174"/>
      <c r="G14" s="174"/>
      <c r="H14" s="174"/>
      <c r="I14" s="174"/>
      <c r="J14" s="174"/>
      <c r="K14" s="174"/>
      <c r="L14" s="174"/>
      <c r="M14" s="174"/>
      <c r="N14" s="174"/>
      <c r="O14" s="174"/>
      <c r="P14" s="174"/>
      <c r="Q14" s="174"/>
      <c r="R14" s="174"/>
      <c r="S14" s="174"/>
      <c r="T14" s="174"/>
    </row>
    <row r="15" spans="1:20" s="3" customFormat="1" ht="12" x14ac:dyDescent="0.2">
      <c r="E15" s="318" t="str">
        <f>'1. паспорт местоположение'!A14</f>
        <v>Строительство ЛЭП 6 кВ от опоры ЛЭП 6 кВ ф.6-18-Н ПС 110/6 кВ №37
 (ПИР, СМР - 2023 г.)</v>
      </c>
      <c r="F15" s="318"/>
      <c r="G15" s="318"/>
      <c r="H15" s="318"/>
      <c r="I15" s="318"/>
      <c r="J15" s="318"/>
      <c r="K15" s="318"/>
      <c r="L15" s="318"/>
      <c r="M15" s="318"/>
      <c r="N15" s="318"/>
      <c r="O15" s="318"/>
      <c r="P15" s="318"/>
      <c r="Q15" s="318"/>
      <c r="R15" s="318"/>
      <c r="S15" s="318"/>
      <c r="T15" s="318"/>
    </row>
    <row r="16" spans="1:20" s="3" customFormat="1" ht="15" customHeight="1" x14ac:dyDescent="0.2">
      <c r="E16" s="319" t="s">
        <v>6</v>
      </c>
      <c r="F16" s="319"/>
      <c r="G16" s="319"/>
      <c r="H16" s="319"/>
      <c r="I16" s="319"/>
      <c r="J16" s="319"/>
      <c r="K16" s="319"/>
      <c r="L16" s="319"/>
      <c r="M16" s="319"/>
      <c r="N16" s="319"/>
      <c r="O16" s="319"/>
      <c r="P16" s="319"/>
      <c r="Q16" s="319"/>
      <c r="R16" s="319"/>
      <c r="S16" s="319"/>
      <c r="T16" s="319"/>
    </row>
    <row r="17" spans="1:20" s="3" customFormat="1" ht="15" customHeight="1" x14ac:dyDescent="0.2">
      <c r="E17" s="172"/>
      <c r="F17" s="172"/>
      <c r="G17" s="172"/>
      <c r="H17" s="172"/>
      <c r="I17" s="172"/>
      <c r="J17" s="172"/>
      <c r="K17" s="172"/>
      <c r="L17" s="172"/>
      <c r="M17" s="172"/>
      <c r="N17" s="172"/>
      <c r="O17" s="172"/>
      <c r="P17" s="172"/>
      <c r="Q17" s="172"/>
      <c r="R17" s="172"/>
      <c r="S17" s="172"/>
      <c r="T17" s="172"/>
    </row>
    <row r="18" spans="1:20" s="3" customFormat="1" ht="15" customHeight="1" x14ac:dyDescent="0.2">
      <c r="E18" s="329"/>
      <c r="F18" s="329"/>
      <c r="G18" s="329"/>
      <c r="H18" s="329"/>
      <c r="I18" s="329"/>
      <c r="J18" s="329"/>
      <c r="K18" s="329"/>
      <c r="L18" s="329"/>
      <c r="M18" s="329"/>
      <c r="N18" s="329"/>
      <c r="O18" s="329"/>
      <c r="P18" s="329"/>
      <c r="Q18" s="329"/>
      <c r="R18" s="329"/>
      <c r="S18" s="329"/>
      <c r="T18" s="329"/>
    </row>
    <row r="19" spans="1:20" ht="25.5" customHeight="1" x14ac:dyDescent="0.25">
      <c r="A19" s="329" t="s">
        <v>410</v>
      </c>
      <c r="B19" s="329"/>
      <c r="C19" s="329"/>
      <c r="D19" s="329"/>
      <c r="E19" s="329"/>
      <c r="F19" s="329"/>
      <c r="G19" s="329"/>
      <c r="H19" s="329"/>
      <c r="I19" s="329"/>
      <c r="J19" s="329"/>
      <c r="K19" s="329"/>
      <c r="L19" s="329"/>
      <c r="M19" s="329"/>
      <c r="N19" s="329"/>
      <c r="O19" s="329"/>
      <c r="P19" s="329"/>
      <c r="Q19" s="329"/>
      <c r="R19" s="329"/>
      <c r="S19" s="329"/>
      <c r="T19" s="329"/>
    </row>
    <row r="20" spans="1:20" s="45" customFormat="1" ht="21" customHeight="1" x14ac:dyDescent="0.25"/>
    <row r="21" spans="1:20" ht="45.75" customHeight="1" x14ac:dyDescent="0.25">
      <c r="A21" s="330" t="s">
        <v>5</v>
      </c>
      <c r="B21" s="333" t="s">
        <v>464</v>
      </c>
      <c r="C21" s="334"/>
      <c r="D21" s="339" t="s">
        <v>465</v>
      </c>
      <c r="E21" s="333" t="s">
        <v>466</v>
      </c>
      <c r="F21" s="334"/>
      <c r="G21" s="333" t="s">
        <v>467</v>
      </c>
      <c r="H21" s="334"/>
      <c r="I21" s="333" t="s">
        <v>468</v>
      </c>
      <c r="J21" s="334"/>
      <c r="K21" s="339" t="s">
        <v>469</v>
      </c>
      <c r="L21" s="333" t="s">
        <v>470</v>
      </c>
      <c r="M21" s="334"/>
      <c r="N21" s="333" t="s">
        <v>471</v>
      </c>
      <c r="O21" s="334"/>
      <c r="P21" s="339" t="s">
        <v>472</v>
      </c>
      <c r="Q21" s="337" t="s">
        <v>101</v>
      </c>
      <c r="R21" s="342"/>
      <c r="S21" s="337" t="s">
        <v>100</v>
      </c>
      <c r="T21" s="338"/>
    </row>
    <row r="22" spans="1:20" ht="216" customHeight="1" x14ac:dyDescent="0.25">
      <c r="A22" s="331"/>
      <c r="B22" s="335"/>
      <c r="C22" s="336"/>
      <c r="D22" s="340"/>
      <c r="E22" s="335"/>
      <c r="F22" s="336"/>
      <c r="G22" s="335"/>
      <c r="H22" s="336"/>
      <c r="I22" s="335"/>
      <c r="J22" s="336"/>
      <c r="K22" s="341"/>
      <c r="L22" s="335"/>
      <c r="M22" s="336"/>
      <c r="N22" s="335"/>
      <c r="O22" s="336"/>
      <c r="P22" s="341"/>
      <c r="Q22" s="64" t="s">
        <v>99</v>
      </c>
      <c r="R22" s="64" t="s">
        <v>463</v>
      </c>
      <c r="S22" s="64" t="s">
        <v>98</v>
      </c>
      <c r="T22" s="64" t="s">
        <v>97</v>
      </c>
    </row>
    <row r="23" spans="1:20" ht="60" customHeight="1" x14ac:dyDescent="0.25">
      <c r="A23" s="332"/>
      <c r="B23" s="175" t="s">
        <v>95</v>
      </c>
      <c r="C23" s="175" t="s">
        <v>96</v>
      </c>
      <c r="D23" s="341"/>
      <c r="E23" s="175" t="s">
        <v>95</v>
      </c>
      <c r="F23" s="175" t="s">
        <v>96</v>
      </c>
      <c r="G23" s="175" t="s">
        <v>95</v>
      </c>
      <c r="H23" s="175" t="s">
        <v>96</v>
      </c>
      <c r="I23" s="175" t="s">
        <v>95</v>
      </c>
      <c r="J23" s="175" t="s">
        <v>96</v>
      </c>
      <c r="K23" s="175" t="s">
        <v>95</v>
      </c>
      <c r="L23" s="175" t="s">
        <v>95</v>
      </c>
      <c r="M23" s="175" t="s">
        <v>96</v>
      </c>
      <c r="N23" s="175" t="s">
        <v>95</v>
      </c>
      <c r="O23" s="175" t="s">
        <v>96</v>
      </c>
      <c r="P23" s="176" t="s">
        <v>95</v>
      </c>
      <c r="Q23" s="64" t="s">
        <v>95</v>
      </c>
      <c r="R23" s="64" t="s">
        <v>95</v>
      </c>
      <c r="S23" s="64" t="s">
        <v>95</v>
      </c>
      <c r="T23" s="64" t="s">
        <v>95</v>
      </c>
    </row>
    <row r="24" spans="1:20" x14ac:dyDescent="0.25">
      <c r="A24" s="177">
        <v>1</v>
      </c>
      <c r="B24" s="177">
        <v>2</v>
      </c>
      <c r="C24" s="177">
        <v>3</v>
      </c>
      <c r="D24" s="177">
        <v>4</v>
      </c>
      <c r="E24" s="177">
        <v>5</v>
      </c>
      <c r="F24" s="177">
        <v>6</v>
      </c>
      <c r="G24" s="177">
        <v>7</v>
      </c>
      <c r="H24" s="177">
        <v>8</v>
      </c>
      <c r="I24" s="177">
        <v>9</v>
      </c>
      <c r="J24" s="177">
        <v>10</v>
      </c>
      <c r="K24" s="177">
        <v>11</v>
      </c>
      <c r="L24" s="177">
        <v>12</v>
      </c>
      <c r="M24" s="177">
        <v>13</v>
      </c>
      <c r="N24" s="177">
        <v>14</v>
      </c>
      <c r="O24" s="177">
        <v>15</v>
      </c>
      <c r="P24" s="177">
        <v>16</v>
      </c>
      <c r="Q24" s="177">
        <v>17</v>
      </c>
      <c r="R24" s="177">
        <v>18</v>
      </c>
      <c r="S24" s="177">
        <v>19</v>
      </c>
      <c r="T24" s="177">
        <v>20</v>
      </c>
    </row>
    <row r="25" spans="1:20" s="45" customFormat="1" ht="36.75" customHeight="1" x14ac:dyDescent="0.25">
      <c r="A25" s="178" t="s">
        <v>453</v>
      </c>
      <c r="B25" s="178" t="s">
        <v>453</v>
      </c>
      <c r="C25" s="178" t="s">
        <v>453</v>
      </c>
      <c r="D25" s="178" t="s">
        <v>453</v>
      </c>
      <c r="E25" s="178" t="s">
        <v>453</v>
      </c>
      <c r="F25" s="178" t="s">
        <v>453</v>
      </c>
      <c r="G25" s="178" t="s">
        <v>453</v>
      </c>
      <c r="H25" s="178" t="s">
        <v>453</v>
      </c>
      <c r="I25" s="178" t="s">
        <v>453</v>
      </c>
      <c r="J25" s="178" t="s">
        <v>453</v>
      </c>
      <c r="K25" s="178" t="s">
        <v>453</v>
      </c>
      <c r="L25" s="178" t="s">
        <v>453</v>
      </c>
      <c r="M25" s="178" t="s">
        <v>453</v>
      </c>
      <c r="N25" s="178" t="s">
        <v>453</v>
      </c>
      <c r="O25" s="178" t="s">
        <v>453</v>
      </c>
      <c r="P25" s="178" t="s">
        <v>453</v>
      </c>
      <c r="Q25" s="178" t="s">
        <v>453</v>
      </c>
      <c r="R25" s="178" t="s">
        <v>453</v>
      </c>
      <c r="S25" s="178" t="s">
        <v>453</v>
      </c>
      <c r="T25" s="178" t="s">
        <v>453</v>
      </c>
    </row>
    <row r="26" spans="1:20" ht="3" customHeight="1" x14ac:dyDescent="0.25"/>
    <row r="27" spans="1:20" s="43" customFormat="1" ht="12.75" x14ac:dyDescent="0.2">
      <c r="A27" s="44"/>
      <c r="B27" s="44"/>
      <c r="C27" s="44"/>
      <c r="E27" s="44"/>
    </row>
    <row r="28" spans="1:20" s="43" customFormat="1" ht="12.75" x14ac:dyDescent="0.2">
      <c r="A28" s="44"/>
      <c r="B28" s="44"/>
      <c r="C28" s="44"/>
    </row>
  </sheetData>
  <mergeCells count="22">
    <mergeCell ref="E13:T13"/>
    <mergeCell ref="A5:T5"/>
    <mergeCell ref="E7:T7"/>
    <mergeCell ref="E9:T9"/>
    <mergeCell ref="E10:T10"/>
    <mergeCell ref="J12:P12"/>
    <mergeCell ref="E15:T15"/>
    <mergeCell ref="E16:T16"/>
    <mergeCell ref="E18:T18"/>
    <mergeCell ref="A19:T19"/>
    <mergeCell ref="A21:A23"/>
    <mergeCell ref="B21:C22"/>
    <mergeCell ref="S21:T21"/>
    <mergeCell ref="D21:D23"/>
    <mergeCell ref="E21:F22"/>
    <mergeCell ref="G21:H22"/>
    <mergeCell ref="I21:J22"/>
    <mergeCell ref="K21:K22"/>
    <mergeCell ref="L21:M22"/>
    <mergeCell ref="N21:O22"/>
    <mergeCell ref="P21:P22"/>
    <mergeCell ref="Q21:R21"/>
  </mergeCells>
  <pageMargins left="0.39370078740157483" right="0.39370078740157483" top="0.78740157480314965" bottom="0.39370078740157483" header="0" footer="0"/>
  <pageSetup paperSize="8"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8"/>
  <sheetViews>
    <sheetView view="pageBreakPreview" topLeftCell="F16" zoomScale="70" zoomScaleSheetLayoutView="70" workbookViewId="0">
      <selection activeCell="F25" sqref="F25"/>
    </sheetView>
  </sheetViews>
  <sheetFormatPr defaultColWidth="10.7109375" defaultRowHeight="15.75" x14ac:dyDescent="0.25"/>
  <cols>
    <col min="1" max="2" width="7.7109375" style="41" customWidth="1"/>
    <col min="3" max="3" width="38.85546875" style="41" customWidth="1"/>
    <col min="4" max="4" width="9.85546875" style="41" customWidth="1"/>
    <col min="5" max="5" width="12" style="41" customWidth="1"/>
    <col min="6" max="9" width="7.7109375" style="41" customWidth="1"/>
    <col min="10" max="10" width="16.28515625" style="41" customWidth="1"/>
    <col min="11" max="13" width="7.7109375" style="41" customWidth="1"/>
    <col min="14" max="14" width="13" style="41" customWidth="1"/>
    <col min="15" max="15" width="7.7109375" style="41" customWidth="1"/>
    <col min="16" max="16" width="18.85546875" style="41" customWidth="1"/>
    <col min="17" max="17" width="10.140625" style="41" customWidth="1"/>
    <col min="18" max="18" width="7.7109375" style="41" customWidth="1"/>
    <col min="19" max="19" width="9.85546875" style="41" customWidth="1"/>
    <col min="20" max="20" width="20.140625" style="41" customWidth="1"/>
    <col min="21" max="21" width="19.28515625" style="41" customWidth="1"/>
    <col min="22" max="23" width="7.7109375" style="41" customWidth="1"/>
    <col min="24" max="24" width="19" style="41" customWidth="1"/>
    <col min="25" max="26" width="17.28515625" style="41" customWidth="1"/>
    <col min="27" max="27" width="14.85546875" style="41" customWidth="1"/>
    <col min="28" max="240" width="10.7109375" style="41"/>
    <col min="241" max="242" width="15.7109375" style="41" customWidth="1"/>
    <col min="243" max="245" width="14.7109375" style="41" customWidth="1"/>
    <col min="246" max="249" width="13.7109375" style="41" customWidth="1"/>
    <col min="250" max="253" width="15.7109375" style="41" customWidth="1"/>
    <col min="254" max="254" width="22.85546875" style="41" customWidth="1"/>
    <col min="255" max="255" width="20.7109375" style="41" customWidth="1"/>
    <col min="256" max="256" width="17.7109375" style="41" customWidth="1"/>
    <col min="257" max="265" width="14.7109375" style="41" customWidth="1"/>
    <col min="266" max="496" width="10.7109375" style="41"/>
    <col min="497" max="498" width="15.7109375" style="41" customWidth="1"/>
    <col min="499" max="501" width="14.7109375" style="41" customWidth="1"/>
    <col min="502" max="505" width="13.7109375" style="41" customWidth="1"/>
    <col min="506" max="509" width="15.7109375" style="41" customWidth="1"/>
    <col min="510" max="510" width="22.85546875" style="41" customWidth="1"/>
    <col min="511" max="511" width="20.7109375" style="41" customWidth="1"/>
    <col min="512" max="512" width="17.7109375" style="41" customWidth="1"/>
    <col min="513" max="521" width="14.7109375" style="41" customWidth="1"/>
    <col min="522" max="752" width="10.7109375" style="41"/>
    <col min="753" max="754" width="15.7109375" style="41" customWidth="1"/>
    <col min="755" max="757" width="14.7109375" style="41" customWidth="1"/>
    <col min="758" max="761" width="13.7109375" style="41" customWidth="1"/>
    <col min="762" max="765" width="15.7109375" style="41" customWidth="1"/>
    <col min="766" max="766" width="22.85546875" style="41" customWidth="1"/>
    <col min="767" max="767" width="20.7109375" style="41" customWidth="1"/>
    <col min="768" max="768" width="17.7109375" style="41" customWidth="1"/>
    <col min="769" max="777" width="14.7109375" style="41" customWidth="1"/>
    <col min="778" max="1008" width="10.7109375" style="41"/>
    <col min="1009" max="1010" width="15.7109375" style="41" customWidth="1"/>
    <col min="1011" max="1013" width="14.7109375" style="41" customWidth="1"/>
    <col min="1014" max="1017" width="13.7109375" style="41" customWidth="1"/>
    <col min="1018" max="1021" width="15.7109375" style="41" customWidth="1"/>
    <col min="1022" max="1022" width="22.85546875" style="41" customWidth="1"/>
    <col min="1023" max="1023" width="20.7109375" style="41" customWidth="1"/>
    <col min="1024" max="1024" width="17.7109375" style="41" customWidth="1"/>
    <col min="1025" max="1033" width="14.7109375" style="41" customWidth="1"/>
    <col min="1034" max="1264" width="10.7109375" style="41"/>
    <col min="1265" max="1266" width="15.7109375" style="41" customWidth="1"/>
    <col min="1267" max="1269" width="14.7109375" style="41" customWidth="1"/>
    <col min="1270" max="1273" width="13.7109375" style="41" customWidth="1"/>
    <col min="1274" max="1277" width="15.7109375" style="41" customWidth="1"/>
    <col min="1278" max="1278" width="22.85546875" style="41" customWidth="1"/>
    <col min="1279" max="1279" width="20.7109375" style="41" customWidth="1"/>
    <col min="1280" max="1280" width="17.7109375" style="41" customWidth="1"/>
    <col min="1281" max="1289" width="14.7109375" style="41" customWidth="1"/>
    <col min="1290" max="1520" width="10.7109375" style="41"/>
    <col min="1521" max="1522" width="15.7109375" style="41" customWidth="1"/>
    <col min="1523" max="1525" width="14.7109375" style="41" customWidth="1"/>
    <col min="1526" max="1529" width="13.7109375" style="41" customWidth="1"/>
    <col min="1530" max="1533" width="15.7109375" style="41" customWidth="1"/>
    <col min="1534" max="1534" width="22.85546875" style="41" customWidth="1"/>
    <col min="1535" max="1535" width="20.7109375" style="41" customWidth="1"/>
    <col min="1536" max="1536" width="17.7109375" style="41" customWidth="1"/>
    <col min="1537" max="1545" width="14.7109375" style="41" customWidth="1"/>
    <col min="1546" max="1776" width="10.7109375" style="41"/>
    <col min="1777" max="1778" width="15.7109375" style="41" customWidth="1"/>
    <col min="1779" max="1781" width="14.7109375" style="41" customWidth="1"/>
    <col min="1782" max="1785" width="13.7109375" style="41" customWidth="1"/>
    <col min="1786" max="1789" width="15.7109375" style="41" customWidth="1"/>
    <col min="1790" max="1790" width="22.85546875" style="41" customWidth="1"/>
    <col min="1791" max="1791" width="20.7109375" style="41" customWidth="1"/>
    <col min="1792" max="1792" width="17.7109375" style="41" customWidth="1"/>
    <col min="1793" max="1801" width="14.7109375" style="41" customWidth="1"/>
    <col min="1802" max="2032" width="10.7109375" style="41"/>
    <col min="2033" max="2034" width="15.7109375" style="41" customWidth="1"/>
    <col min="2035" max="2037" width="14.7109375" style="41" customWidth="1"/>
    <col min="2038" max="2041" width="13.7109375" style="41" customWidth="1"/>
    <col min="2042" max="2045" width="15.7109375" style="41" customWidth="1"/>
    <col min="2046" max="2046" width="22.85546875" style="41" customWidth="1"/>
    <col min="2047" max="2047" width="20.7109375" style="41" customWidth="1"/>
    <col min="2048" max="2048" width="17.7109375" style="41" customWidth="1"/>
    <col min="2049" max="2057" width="14.7109375" style="41" customWidth="1"/>
    <col min="2058" max="2288" width="10.7109375" style="41"/>
    <col min="2289" max="2290" width="15.7109375" style="41" customWidth="1"/>
    <col min="2291" max="2293" width="14.7109375" style="41" customWidth="1"/>
    <col min="2294" max="2297" width="13.7109375" style="41" customWidth="1"/>
    <col min="2298" max="2301" width="15.7109375" style="41" customWidth="1"/>
    <col min="2302" max="2302" width="22.85546875" style="41" customWidth="1"/>
    <col min="2303" max="2303" width="20.7109375" style="41" customWidth="1"/>
    <col min="2304" max="2304" width="17.7109375" style="41" customWidth="1"/>
    <col min="2305" max="2313" width="14.7109375" style="41" customWidth="1"/>
    <col min="2314" max="2544" width="10.7109375" style="41"/>
    <col min="2545" max="2546" width="15.7109375" style="41" customWidth="1"/>
    <col min="2547" max="2549" width="14.7109375" style="41" customWidth="1"/>
    <col min="2550" max="2553" width="13.7109375" style="41" customWidth="1"/>
    <col min="2554" max="2557" width="15.7109375" style="41" customWidth="1"/>
    <col min="2558" max="2558" width="22.85546875" style="41" customWidth="1"/>
    <col min="2559" max="2559" width="20.7109375" style="41" customWidth="1"/>
    <col min="2560" max="2560" width="17.7109375" style="41" customWidth="1"/>
    <col min="2561" max="2569" width="14.7109375" style="41" customWidth="1"/>
    <col min="2570" max="2800" width="10.7109375" style="41"/>
    <col min="2801" max="2802" width="15.7109375" style="41" customWidth="1"/>
    <col min="2803" max="2805" width="14.7109375" style="41" customWidth="1"/>
    <col min="2806" max="2809" width="13.7109375" style="41" customWidth="1"/>
    <col min="2810" max="2813" width="15.7109375" style="41" customWidth="1"/>
    <col min="2814" max="2814" width="22.85546875" style="41" customWidth="1"/>
    <col min="2815" max="2815" width="20.7109375" style="41" customWidth="1"/>
    <col min="2816" max="2816" width="17.7109375" style="41" customWidth="1"/>
    <col min="2817" max="2825" width="14.7109375" style="41" customWidth="1"/>
    <col min="2826" max="3056" width="10.7109375" style="41"/>
    <col min="3057" max="3058" width="15.7109375" style="41" customWidth="1"/>
    <col min="3059" max="3061" width="14.7109375" style="41" customWidth="1"/>
    <col min="3062" max="3065" width="13.7109375" style="41" customWidth="1"/>
    <col min="3066" max="3069" width="15.7109375" style="41" customWidth="1"/>
    <col min="3070" max="3070" width="22.85546875" style="41" customWidth="1"/>
    <col min="3071" max="3071" width="20.7109375" style="41" customWidth="1"/>
    <col min="3072" max="3072" width="17.7109375" style="41" customWidth="1"/>
    <col min="3073" max="3081" width="14.7109375" style="41" customWidth="1"/>
    <col min="3082" max="3312" width="10.7109375" style="41"/>
    <col min="3313" max="3314" width="15.7109375" style="41" customWidth="1"/>
    <col min="3315" max="3317" width="14.7109375" style="41" customWidth="1"/>
    <col min="3318" max="3321" width="13.7109375" style="41" customWidth="1"/>
    <col min="3322" max="3325" width="15.7109375" style="41" customWidth="1"/>
    <col min="3326" max="3326" width="22.85546875" style="41" customWidth="1"/>
    <col min="3327" max="3327" width="20.7109375" style="41" customWidth="1"/>
    <col min="3328" max="3328" width="17.7109375" style="41" customWidth="1"/>
    <col min="3329" max="3337" width="14.7109375" style="41" customWidth="1"/>
    <col min="3338" max="3568" width="10.7109375" style="41"/>
    <col min="3569" max="3570" width="15.7109375" style="41" customWidth="1"/>
    <col min="3571" max="3573" width="14.7109375" style="41" customWidth="1"/>
    <col min="3574" max="3577" width="13.7109375" style="41" customWidth="1"/>
    <col min="3578" max="3581" width="15.7109375" style="41" customWidth="1"/>
    <col min="3582" max="3582" width="22.85546875" style="41" customWidth="1"/>
    <col min="3583" max="3583" width="20.7109375" style="41" customWidth="1"/>
    <col min="3584" max="3584" width="17.7109375" style="41" customWidth="1"/>
    <col min="3585" max="3593" width="14.7109375" style="41" customWidth="1"/>
    <col min="3594" max="3824" width="10.7109375" style="41"/>
    <col min="3825" max="3826" width="15.7109375" style="41" customWidth="1"/>
    <col min="3827" max="3829" width="14.7109375" style="41" customWidth="1"/>
    <col min="3830" max="3833" width="13.7109375" style="41" customWidth="1"/>
    <col min="3834" max="3837" width="15.7109375" style="41" customWidth="1"/>
    <col min="3838" max="3838" width="22.85546875" style="41" customWidth="1"/>
    <col min="3839" max="3839" width="20.7109375" style="41" customWidth="1"/>
    <col min="3840" max="3840" width="17.7109375" style="41" customWidth="1"/>
    <col min="3841" max="3849" width="14.7109375" style="41" customWidth="1"/>
    <col min="3850" max="4080" width="10.7109375" style="41"/>
    <col min="4081" max="4082" width="15.7109375" style="41" customWidth="1"/>
    <col min="4083" max="4085" width="14.7109375" style="41" customWidth="1"/>
    <col min="4086" max="4089" width="13.7109375" style="41" customWidth="1"/>
    <col min="4090" max="4093" width="15.7109375" style="41" customWidth="1"/>
    <col min="4094" max="4094" width="22.85546875" style="41" customWidth="1"/>
    <col min="4095" max="4095" width="20.7109375" style="41" customWidth="1"/>
    <col min="4096" max="4096" width="17.7109375" style="41" customWidth="1"/>
    <col min="4097" max="4105" width="14.7109375" style="41" customWidth="1"/>
    <col min="4106" max="4336" width="10.7109375" style="41"/>
    <col min="4337" max="4338" width="15.7109375" style="41" customWidth="1"/>
    <col min="4339" max="4341" width="14.7109375" style="41" customWidth="1"/>
    <col min="4342" max="4345" width="13.7109375" style="41" customWidth="1"/>
    <col min="4346" max="4349" width="15.7109375" style="41" customWidth="1"/>
    <col min="4350" max="4350" width="22.85546875" style="41" customWidth="1"/>
    <col min="4351" max="4351" width="20.7109375" style="41" customWidth="1"/>
    <col min="4352" max="4352" width="17.7109375" style="41" customWidth="1"/>
    <col min="4353" max="4361" width="14.7109375" style="41" customWidth="1"/>
    <col min="4362" max="4592" width="10.7109375" style="41"/>
    <col min="4593" max="4594" width="15.7109375" style="41" customWidth="1"/>
    <col min="4595" max="4597" width="14.7109375" style="41" customWidth="1"/>
    <col min="4598" max="4601" width="13.7109375" style="41" customWidth="1"/>
    <col min="4602" max="4605" width="15.7109375" style="41" customWidth="1"/>
    <col min="4606" max="4606" width="22.85546875" style="41" customWidth="1"/>
    <col min="4607" max="4607" width="20.7109375" style="41" customWidth="1"/>
    <col min="4608" max="4608" width="17.7109375" style="41" customWidth="1"/>
    <col min="4609" max="4617" width="14.7109375" style="41" customWidth="1"/>
    <col min="4618" max="4848" width="10.7109375" style="41"/>
    <col min="4849" max="4850" width="15.7109375" style="41" customWidth="1"/>
    <col min="4851" max="4853" width="14.7109375" style="41" customWidth="1"/>
    <col min="4854" max="4857" width="13.7109375" style="41" customWidth="1"/>
    <col min="4858" max="4861" width="15.7109375" style="41" customWidth="1"/>
    <col min="4862" max="4862" width="22.85546875" style="41" customWidth="1"/>
    <col min="4863" max="4863" width="20.7109375" style="41" customWidth="1"/>
    <col min="4864" max="4864" width="17.7109375" style="41" customWidth="1"/>
    <col min="4865" max="4873" width="14.7109375" style="41" customWidth="1"/>
    <col min="4874" max="5104" width="10.7109375" style="41"/>
    <col min="5105" max="5106" width="15.7109375" style="41" customWidth="1"/>
    <col min="5107" max="5109" width="14.7109375" style="41" customWidth="1"/>
    <col min="5110" max="5113" width="13.7109375" style="41" customWidth="1"/>
    <col min="5114" max="5117" width="15.7109375" style="41" customWidth="1"/>
    <col min="5118" max="5118" width="22.85546875" style="41" customWidth="1"/>
    <col min="5119" max="5119" width="20.7109375" style="41" customWidth="1"/>
    <col min="5120" max="5120" width="17.7109375" style="41" customWidth="1"/>
    <col min="5121" max="5129" width="14.7109375" style="41" customWidth="1"/>
    <col min="5130" max="5360" width="10.7109375" style="41"/>
    <col min="5361" max="5362" width="15.7109375" style="41" customWidth="1"/>
    <col min="5363" max="5365" width="14.7109375" style="41" customWidth="1"/>
    <col min="5366" max="5369" width="13.7109375" style="41" customWidth="1"/>
    <col min="5370" max="5373" width="15.7109375" style="41" customWidth="1"/>
    <col min="5374" max="5374" width="22.85546875" style="41" customWidth="1"/>
    <col min="5375" max="5375" width="20.7109375" style="41" customWidth="1"/>
    <col min="5376" max="5376" width="17.7109375" style="41" customWidth="1"/>
    <col min="5377" max="5385" width="14.7109375" style="41" customWidth="1"/>
    <col min="5386" max="5616" width="10.7109375" style="41"/>
    <col min="5617" max="5618" width="15.7109375" style="41" customWidth="1"/>
    <col min="5619" max="5621" width="14.7109375" style="41" customWidth="1"/>
    <col min="5622" max="5625" width="13.7109375" style="41" customWidth="1"/>
    <col min="5626" max="5629" width="15.7109375" style="41" customWidth="1"/>
    <col min="5630" max="5630" width="22.85546875" style="41" customWidth="1"/>
    <col min="5631" max="5631" width="20.7109375" style="41" customWidth="1"/>
    <col min="5632" max="5632" width="17.7109375" style="41" customWidth="1"/>
    <col min="5633" max="5641" width="14.7109375" style="41" customWidth="1"/>
    <col min="5642" max="5872" width="10.7109375" style="41"/>
    <col min="5873" max="5874" width="15.7109375" style="41" customWidth="1"/>
    <col min="5875" max="5877" width="14.7109375" style="41" customWidth="1"/>
    <col min="5878" max="5881" width="13.7109375" style="41" customWidth="1"/>
    <col min="5882" max="5885" width="15.7109375" style="41" customWidth="1"/>
    <col min="5886" max="5886" width="22.85546875" style="41" customWidth="1"/>
    <col min="5887" max="5887" width="20.7109375" style="41" customWidth="1"/>
    <col min="5888" max="5888" width="17.7109375" style="41" customWidth="1"/>
    <col min="5889" max="5897" width="14.7109375" style="41" customWidth="1"/>
    <col min="5898" max="6128" width="10.7109375" style="41"/>
    <col min="6129" max="6130" width="15.7109375" style="41" customWidth="1"/>
    <col min="6131" max="6133" width="14.7109375" style="41" customWidth="1"/>
    <col min="6134" max="6137" width="13.7109375" style="41" customWidth="1"/>
    <col min="6138" max="6141" width="15.7109375" style="41" customWidth="1"/>
    <col min="6142" max="6142" width="22.85546875" style="41" customWidth="1"/>
    <col min="6143" max="6143" width="20.7109375" style="41" customWidth="1"/>
    <col min="6144" max="6144" width="17.7109375" style="41" customWidth="1"/>
    <col min="6145" max="6153" width="14.7109375" style="41" customWidth="1"/>
    <col min="6154" max="6384" width="10.7109375" style="41"/>
    <col min="6385" max="6386" width="15.7109375" style="41" customWidth="1"/>
    <col min="6387" max="6389" width="14.7109375" style="41" customWidth="1"/>
    <col min="6390" max="6393" width="13.7109375" style="41" customWidth="1"/>
    <col min="6394" max="6397" width="15.7109375" style="41" customWidth="1"/>
    <col min="6398" max="6398" width="22.85546875" style="41" customWidth="1"/>
    <col min="6399" max="6399" width="20.7109375" style="41" customWidth="1"/>
    <col min="6400" max="6400" width="17.7109375" style="41" customWidth="1"/>
    <col min="6401" max="6409" width="14.7109375" style="41" customWidth="1"/>
    <col min="6410" max="6640" width="10.7109375" style="41"/>
    <col min="6641" max="6642" width="15.7109375" style="41" customWidth="1"/>
    <col min="6643" max="6645" width="14.7109375" style="41" customWidth="1"/>
    <col min="6646" max="6649" width="13.7109375" style="41" customWidth="1"/>
    <col min="6650" max="6653" width="15.7109375" style="41" customWidth="1"/>
    <col min="6654" max="6654" width="22.85546875" style="41" customWidth="1"/>
    <col min="6655" max="6655" width="20.7109375" style="41" customWidth="1"/>
    <col min="6656" max="6656" width="17.7109375" style="41" customWidth="1"/>
    <col min="6657" max="6665" width="14.7109375" style="41" customWidth="1"/>
    <col min="6666" max="6896" width="10.7109375" style="41"/>
    <col min="6897" max="6898" width="15.7109375" style="41" customWidth="1"/>
    <col min="6899" max="6901" width="14.7109375" style="41" customWidth="1"/>
    <col min="6902" max="6905" width="13.7109375" style="41" customWidth="1"/>
    <col min="6906" max="6909" width="15.7109375" style="41" customWidth="1"/>
    <col min="6910" max="6910" width="22.85546875" style="41" customWidth="1"/>
    <col min="6911" max="6911" width="20.7109375" style="41" customWidth="1"/>
    <col min="6912" max="6912" width="17.7109375" style="41" customWidth="1"/>
    <col min="6913" max="6921" width="14.7109375" style="41" customWidth="1"/>
    <col min="6922" max="7152" width="10.7109375" style="41"/>
    <col min="7153" max="7154" width="15.7109375" style="41" customWidth="1"/>
    <col min="7155" max="7157" width="14.7109375" style="41" customWidth="1"/>
    <col min="7158" max="7161" width="13.7109375" style="41" customWidth="1"/>
    <col min="7162" max="7165" width="15.7109375" style="41" customWidth="1"/>
    <col min="7166" max="7166" width="22.85546875" style="41" customWidth="1"/>
    <col min="7167" max="7167" width="20.7109375" style="41" customWidth="1"/>
    <col min="7168" max="7168" width="17.7109375" style="41" customWidth="1"/>
    <col min="7169" max="7177" width="14.7109375" style="41" customWidth="1"/>
    <col min="7178" max="7408" width="10.7109375" style="41"/>
    <col min="7409" max="7410" width="15.7109375" style="41" customWidth="1"/>
    <col min="7411" max="7413" width="14.7109375" style="41" customWidth="1"/>
    <col min="7414" max="7417" width="13.7109375" style="41" customWidth="1"/>
    <col min="7418" max="7421" width="15.7109375" style="41" customWidth="1"/>
    <col min="7422" max="7422" width="22.85546875" style="41" customWidth="1"/>
    <col min="7423" max="7423" width="20.7109375" style="41" customWidth="1"/>
    <col min="7424" max="7424" width="17.7109375" style="41" customWidth="1"/>
    <col min="7425" max="7433" width="14.7109375" style="41" customWidth="1"/>
    <col min="7434" max="7664" width="10.7109375" style="41"/>
    <col min="7665" max="7666" width="15.7109375" style="41" customWidth="1"/>
    <col min="7667" max="7669" width="14.7109375" style="41" customWidth="1"/>
    <col min="7670" max="7673" width="13.7109375" style="41" customWidth="1"/>
    <col min="7674" max="7677" width="15.7109375" style="41" customWidth="1"/>
    <col min="7678" max="7678" width="22.85546875" style="41" customWidth="1"/>
    <col min="7679" max="7679" width="20.7109375" style="41" customWidth="1"/>
    <col min="7680" max="7680" width="17.7109375" style="41" customWidth="1"/>
    <col min="7681" max="7689" width="14.7109375" style="41" customWidth="1"/>
    <col min="7690" max="7920" width="10.7109375" style="41"/>
    <col min="7921" max="7922" width="15.7109375" style="41" customWidth="1"/>
    <col min="7923" max="7925" width="14.7109375" style="41" customWidth="1"/>
    <col min="7926" max="7929" width="13.7109375" style="41" customWidth="1"/>
    <col min="7930" max="7933" width="15.7109375" style="41" customWidth="1"/>
    <col min="7934" max="7934" width="22.85546875" style="41" customWidth="1"/>
    <col min="7935" max="7935" width="20.7109375" style="41" customWidth="1"/>
    <col min="7936" max="7936" width="17.7109375" style="41" customWidth="1"/>
    <col min="7937" max="7945" width="14.7109375" style="41" customWidth="1"/>
    <col min="7946" max="8176" width="10.7109375" style="41"/>
    <col min="8177" max="8178" width="15.7109375" style="41" customWidth="1"/>
    <col min="8179" max="8181" width="14.7109375" style="41" customWidth="1"/>
    <col min="8182" max="8185" width="13.7109375" style="41" customWidth="1"/>
    <col min="8186" max="8189" width="15.7109375" style="41" customWidth="1"/>
    <col min="8190" max="8190" width="22.85546875" style="41" customWidth="1"/>
    <col min="8191" max="8191" width="20.7109375" style="41" customWidth="1"/>
    <col min="8192" max="8192" width="17.7109375" style="41" customWidth="1"/>
    <col min="8193" max="8201" width="14.7109375" style="41" customWidth="1"/>
    <col min="8202" max="8432" width="10.7109375" style="41"/>
    <col min="8433" max="8434" width="15.7109375" style="41" customWidth="1"/>
    <col min="8435" max="8437" width="14.7109375" style="41" customWidth="1"/>
    <col min="8438" max="8441" width="13.7109375" style="41" customWidth="1"/>
    <col min="8442" max="8445" width="15.7109375" style="41" customWidth="1"/>
    <col min="8446" max="8446" width="22.85546875" style="41" customWidth="1"/>
    <col min="8447" max="8447" width="20.7109375" style="41" customWidth="1"/>
    <col min="8448" max="8448" width="17.7109375" style="41" customWidth="1"/>
    <col min="8449" max="8457" width="14.7109375" style="41" customWidth="1"/>
    <col min="8458" max="8688" width="10.7109375" style="41"/>
    <col min="8689" max="8690" width="15.7109375" style="41" customWidth="1"/>
    <col min="8691" max="8693" width="14.7109375" style="41" customWidth="1"/>
    <col min="8694" max="8697" width="13.7109375" style="41" customWidth="1"/>
    <col min="8698" max="8701" width="15.7109375" style="41" customWidth="1"/>
    <col min="8702" max="8702" width="22.85546875" style="41" customWidth="1"/>
    <col min="8703" max="8703" width="20.7109375" style="41" customWidth="1"/>
    <col min="8704" max="8704" width="17.7109375" style="41" customWidth="1"/>
    <col min="8705" max="8713" width="14.7109375" style="41" customWidth="1"/>
    <col min="8714" max="8944" width="10.7109375" style="41"/>
    <col min="8945" max="8946" width="15.7109375" style="41" customWidth="1"/>
    <col min="8947" max="8949" width="14.7109375" style="41" customWidth="1"/>
    <col min="8950" max="8953" width="13.7109375" style="41" customWidth="1"/>
    <col min="8954" max="8957" width="15.7109375" style="41" customWidth="1"/>
    <col min="8958" max="8958" width="22.85546875" style="41" customWidth="1"/>
    <col min="8959" max="8959" width="20.7109375" style="41" customWidth="1"/>
    <col min="8960" max="8960" width="17.7109375" style="41" customWidth="1"/>
    <col min="8961" max="8969" width="14.7109375" style="41" customWidth="1"/>
    <col min="8970" max="9200" width="10.7109375" style="41"/>
    <col min="9201" max="9202" width="15.7109375" style="41" customWidth="1"/>
    <col min="9203" max="9205" width="14.7109375" style="41" customWidth="1"/>
    <col min="9206" max="9209" width="13.7109375" style="41" customWidth="1"/>
    <col min="9210" max="9213" width="15.7109375" style="41" customWidth="1"/>
    <col min="9214" max="9214" width="22.85546875" style="41" customWidth="1"/>
    <col min="9215" max="9215" width="20.7109375" style="41" customWidth="1"/>
    <col min="9216" max="9216" width="17.7109375" style="41" customWidth="1"/>
    <col min="9217" max="9225" width="14.7109375" style="41" customWidth="1"/>
    <col min="9226" max="9456" width="10.7109375" style="41"/>
    <col min="9457" max="9458" width="15.7109375" style="41" customWidth="1"/>
    <col min="9459" max="9461" width="14.7109375" style="41" customWidth="1"/>
    <col min="9462" max="9465" width="13.7109375" style="41" customWidth="1"/>
    <col min="9466" max="9469" width="15.7109375" style="41" customWidth="1"/>
    <col min="9470" max="9470" width="22.85546875" style="41" customWidth="1"/>
    <col min="9471" max="9471" width="20.7109375" style="41" customWidth="1"/>
    <col min="9472" max="9472" width="17.7109375" style="41" customWidth="1"/>
    <col min="9473" max="9481" width="14.7109375" style="41" customWidth="1"/>
    <col min="9482" max="9712" width="10.7109375" style="41"/>
    <col min="9713" max="9714" width="15.7109375" style="41" customWidth="1"/>
    <col min="9715" max="9717" width="14.7109375" style="41" customWidth="1"/>
    <col min="9718" max="9721" width="13.7109375" style="41" customWidth="1"/>
    <col min="9722" max="9725" width="15.7109375" style="41" customWidth="1"/>
    <col min="9726" max="9726" width="22.85546875" style="41" customWidth="1"/>
    <col min="9727" max="9727" width="20.7109375" style="41" customWidth="1"/>
    <col min="9728" max="9728" width="17.7109375" style="41" customWidth="1"/>
    <col min="9729" max="9737" width="14.7109375" style="41" customWidth="1"/>
    <col min="9738" max="9968" width="10.7109375" style="41"/>
    <col min="9969" max="9970" width="15.7109375" style="41" customWidth="1"/>
    <col min="9971" max="9973" width="14.7109375" style="41" customWidth="1"/>
    <col min="9974" max="9977" width="13.7109375" style="41" customWidth="1"/>
    <col min="9978" max="9981" width="15.7109375" style="41" customWidth="1"/>
    <col min="9982" max="9982" width="22.85546875" style="41" customWidth="1"/>
    <col min="9983" max="9983" width="20.7109375" style="41" customWidth="1"/>
    <col min="9984" max="9984" width="17.7109375" style="41" customWidth="1"/>
    <col min="9985" max="9993" width="14.7109375" style="41" customWidth="1"/>
    <col min="9994" max="10224" width="10.7109375" style="41"/>
    <col min="10225" max="10226" width="15.7109375" style="41" customWidth="1"/>
    <col min="10227" max="10229" width="14.7109375" style="41" customWidth="1"/>
    <col min="10230" max="10233" width="13.7109375" style="41" customWidth="1"/>
    <col min="10234" max="10237" width="15.7109375" style="41" customWidth="1"/>
    <col min="10238" max="10238" width="22.85546875" style="41" customWidth="1"/>
    <col min="10239" max="10239" width="20.7109375" style="41" customWidth="1"/>
    <col min="10240" max="10240" width="17.7109375" style="41" customWidth="1"/>
    <col min="10241" max="10249" width="14.7109375" style="41" customWidth="1"/>
    <col min="10250" max="10480" width="10.7109375" style="41"/>
    <col min="10481" max="10482" width="15.7109375" style="41" customWidth="1"/>
    <col min="10483" max="10485" width="14.7109375" style="41" customWidth="1"/>
    <col min="10486" max="10489" width="13.7109375" style="41" customWidth="1"/>
    <col min="10490" max="10493" width="15.7109375" style="41" customWidth="1"/>
    <col min="10494" max="10494" width="22.85546875" style="41" customWidth="1"/>
    <col min="10495" max="10495" width="20.7109375" style="41" customWidth="1"/>
    <col min="10496" max="10496" width="17.7109375" style="41" customWidth="1"/>
    <col min="10497" max="10505" width="14.7109375" style="41" customWidth="1"/>
    <col min="10506" max="10736" width="10.7109375" style="41"/>
    <col min="10737" max="10738" width="15.7109375" style="41" customWidth="1"/>
    <col min="10739" max="10741" width="14.7109375" style="41" customWidth="1"/>
    <col min="10742" max="10745" width="13.7109375" style="41" customWidth="1"/>
    <col min="10746" max="10749" width="15.7109375" style="41" customWidth="1"/>
    <col min="10750" max="10750" width="22.85546875" style="41" customWidth="1"/>
    <col min="10751" max="10751" width="20.7109375" style="41" customWidth="1"/>
    <col min="10752" max="10752" width="17.7109375" style="41" customWidth="1"/>
    <col min="10753" max="10761" width="14.7109375" style="41" customWidth="1"/>
    <col min="10762" max="10992" width="10.7109375" style="41"/>
    <col min="10993" max="10994" width="15.7109375" style="41" customWidth="1"/>
    <col min="10995" max="10997" width="14.7109375" style="41" customWidth="1"/>
    <col min="10998" max="11001" width="13.7109375" style="41" customWidth="1"/>
    <col min="11002" max="11005" width="15.7109375" style="41" customWidth="1"/>
    <col min="11006" max="11006" width="22.85546875" style="41" customWidth="1"/>
    <col min="11007" max="11007" width="20.7109375" style="41" customWidth="1"/>
    <col min="11008" max="11008" width="17.7109375" style="41" customWidth="1"/>
    <col min="11009" max="11017" width="14.7109375" style="41" customWidth="1"/>
    <col min="11018" max="11248" width="10.7109375" style="41"/>
    <col min="11249" max="11250" width="15.7109375" style="41" customWidth="1"/>
    <col min="11251" max="11253" width="14.7109375" style="41" customWidth="1"/>
    <col min="11254" max="11257" width="13.7109375" style="41" customWidth="1"/>
    <col min="11258" max="11261" width="15.7109375" style="41" customWidth="1"/>
    <col min="11262" max="11262" width="22.85546875" style="41" customWidth="1"/>
    <col min="11263" max="11263" width="20.7109375" style="41" customWidth="1"/>
    <col min="11264" max="11264" width="17.7109375" style="41" customWidth="1"/>
    <col min="11265" max="11273" width="14.7109375" style="41" customWidth="1"/>
    <col min="11274" max="11504" width="10.7109375" style="41"/>
    <col min="11505" max="11506" width="15.7109375" style="41" customWidth="1"/>
    <col min="11507" max="11509" width="14.7109375" style="41" customWidth="1"/>
    <col min="11510" max="11513" width="13.7109375" style="41" customWidth="1"/>
    <col min="11514" max="11517" width="15.7109375" style="41" customWidth="1"/>
    <col min="11518" max="11518" width="22.85546875" style="41" customWidth="1"/>
    <col min="11519" max="11519" width="20.7109375" style="41" customWidth="1"/>
    <col min="11520" max="11520" width="17.7109375" style="41" customWidth="1"/>
    <col min="11521" max="11529" width="14.7109375" style="41" customWidth="1"/>
    <col min="11530" max="11760" width="10.7109375" style="41"/>
    <col min="11761" max="11762" width="15.7109375" style="41" customWidth="1"/>
    <col min="11763" max="11765" width="14.7109375" style="41" customWidth="1"/>
    <col min="11766" max="11769" width="13.7109375" style="41" customWidth="1"/>
    <col min="11770" max="11773" width="15.7109375" style="41" customWidth="1"/>
    <col min="11774" max="11774" width="22.85546875" style="41" customWidth="1"/>
    <col min="11775" max="11775" width="20.7109375" style="41" customWidth="1"/>
    <col min="11776" max="11776" width="17.7109375" style="41" customWidth="1"/>
    <col min="11777" max="11785" width="14.7109375" style="41" customWidth="1"/>
    <col min="11786" max="12016" width="10.7109375" style="41"/>
    <col min="12017" max="12018" width="15.7109375" style="41" customWidth="1"/>
    <col min="12019" max="12021" width="14.7109375" style="41" customWidth="1"/>
    <col min="12022" max="12025" width="13.7109375" style="41" customWidth="1"/>
    <col min="12026" max="12029" width="15.7109375" style="41" customWidth="1"/>
    <col min="12030" max="12030" width="22.85546875" style="41" customWidth="1"/>
    <col min="12031" max="12031" width="20.7109375" style="41" customWidth="1"/>
    <col min="12032" max="12032" width="17.7109375" style="41" customWidth="1"/>
    <col min="12033" max="12041" width="14.7109375" style="41" customWidth="1"/>
    <col min="12042" max="12272" width="10.7109375" style="41"/>
    <col min="12273" max="12274" width="15.7109375" style="41" customWidth="1"/>
    <col min="12275" max="12277" width="14.7109375" style="41" customWidth="1"/>
    <col min="12278" max="12281" width="13.7109375" style="41" customWidth="1"/>
    <col min="12282" max="12285" width="15.7109375" style="41" customWidth="1"/>
    <col min="12286" max="12286" width="22.85546875" style="41" customWidth="1"/>
    <col min="12287" max="12287" width="20.7109375" style="41" customWidth="1"/>
    <col min="12288" max="12288" width="17.7109375" style="41" customWidth="1"/>
    <col min="12289" max="12297" width="14.7109375" style="41" customWidth="1"/>
    <col min="12298" max="12528" width="10.7109375" style="41"/>
    <col min="12529" max="12530" width="15.7109375" style="41" customWidth="1"/>
    <col min="12531" max="12533" width="14.7109375" style="41" customWidth="1"/>
    <col min="12534" max="12537" width="13.7109375" style="41" customWidth="1"/>
    <col min="12538" max="12541" width="15.7109375" style="41" customWidth="1"/>
    <col min="12542" max="12542" width="22.85546875" style="41" customWidth="1"/>
    <col min="12543" max="12543" width="20.7109375" style="41" customWidth="1"/>
    <col min="12544" max="12544" width="17.7109375" style="41" customWidth="1"/>
    <col min="12545" max="12553" width="14.7109375" style="41" customWidth="1"/>
    <col min="12554" max="12784" width="10.7109375" style="41"/>
    <col min="12785" max="12786" width="15.7109375" style="41" customWidth="1"/>
    <col min="12787" max="12789" width="14.7109375" style="41" customWidth="1"/>
    <col min="12790" max="12793" width="13.7109375" style="41" customWidth="1"/>
    <col min="12794" max="12797" width="15.7109375" style="41" customWidth="1"/>
    <col min="12798" max="12798" width="22.85546875" style="41" customWidth="1"/>
    <col min="12799" max="12799" width="20.7109375" style="41" customWidth="1"/>
    <col min="12800" max="12800" width="17.7109375" style="41" customWidth="1"/>
    <col min="12801" max="12809" width="14.7109375" style="41" customWidth="1"/>
    <col min="12810" max="13040" width="10.7109375" style="41"/>
    <col min="13041" max="13042" width="15.7109375" style="41" customWidth="1"/>
    <col min="13043" max="13045" width="14.7109375" style="41" customWidth="1"/>
    <col min="13046" max="13049" width="13.7109375" style="41" customWidth="1"/>
    <col min="13050" max="13053" width="15.7109375" style="41" customWidth="1"/>
    <col min="13054" max="13054" width="22.85546875" style="41" customWidth="1"/>
    <col min="13055" max="13055" width="20.7109375" style="41" customWidth="1"/>
    <col min="13056" max="13056" width="17.7109375" style="41" customWidth="1"/>
    <col min="13057" max="13065" width="14.7109375" style="41" customWidth="1"/>
    <col min="13066" max="13296" width="10.7109375" style="41"/>
    <col min="13297" max="13298" width="15.7109375" style="41" customWidth="1"/>
    <col min="13299" max="13301" width="14.7109375" style="41" customWidth="1"/>
    <col min="13302" max="13305" width="13.7109375" style="41" customWidth="1"/>
    <col min="13306" max="13309" width="15.7109375" style="41" customWidth="1"/>
    <col min="13310" max="13310" width="22.85546875" style="41" customWidth="1"/>
    <col min="13311" max="13311" width="20.7109375" style="41" customWidth="1"/>
    <col min="13312" max="13312" width="17.7109375" style="41" customWidth="1"/>
    <col min="13313" max="13321" width="14.7109375" style="41" customWidth="1"/>
    <col min="13322" max="13552" width="10.7109375" style="41"/>
    <col min="13553" max="13554" width="15.7109375" style="41" customWidth="1"/>
    <col min="13555" max="13557" width="14.7109375" style="41" customWidth="1"/>
    <col min="13558" max="13561" width="13.7109375" style="41" customWidth="1"/>
    <col min="13562" max="13565" width="15.7109375" style="41" customWidth="1"/>
    <col min="13566" max="13566" width="22.85546875" style="41" customWidth="1"/>
    <col min="13567" max="13567" width="20.7109375" style="41" customWidth="1"/>
    <col min="13568" max="13568" width="17.7109375" style="41" customWidth="1"/>
    <col min="13569" max="13577" width="14.7109375" style="41" customWidth="1"/>
    <col min="13578" max="13808" width="10.7109375" style="41"/>
    <col min="13809" max="13810" width="15.7109375" style="41" customWidth="1"/>
    <col min="13811" max="13813" width="14.7109375" style="41" customWidth="1"/>
    <col min="13814" max="13817" width="13.7109375" style="41" customWidth="1"/>
    <col min="13818" max="13821" width="15.7109375" style="41" customWidth="1"/>
    <col min="13822" max="13822" width="22.85546875" style="41" customWidth="1"/>
    <col min="13823" max="13823" width="20.7109375" style="41" customWidth="1"/>
    <col min="13824" max="13824" width="17.7109375" style="41" customWidth="1"/>
    <col min="13825" max="13833" width="14.7109375" style="41" customWidth="1"/>
    <col min="13834" max="14064" width="10.7109375" style="41"/>
    <col min="14065" max="14066" width="15.7109375" style="41" customWidth="1"/>
    <col min="14067" max="14069" width="14.7109375" style="41" customWidth="1"/>
    <col min="14070" max="14073" width="13.7109375" style="41" customWidth="1"/>
    <col min="14074" max="14077" width="15.7109375" style="41" customWidth="1"/>
    <col min="14078" max="14078" width="22.85546875" style="41" customWidth="1"/>
    <col min="14079" max="14079" width="20.7109375" style="41" customWidth="1"/>
    <col min="14080" max="14080" width="17.7109375" style="41" customWidth="1"/>
    <col min="14081" max="14089" width="14.7109375" style="41" customWidth="1"/>
    <col min="14090" max="14320" width="10.7109375" style="41"/>
    <col min="14321" max="14322" width="15.7109375" style="41" customWidth="1"/>
    <col min="14323" max="14325" width="14.7109375" style="41" customWidth="1"/>
    <col min="14326" max="14329" width="13.7109375" style="41" customWidth="1"/>
    <col min="14330" max="14333" width="15.7109375" style="41" customWidth="1"/>
    <col min="14334" max="14334" width="22.85546875" style="41" customWidth="1"/>
    <col min="14335" max="14335" width="20.7109375" style="41" customWidth="1"/>
    <col min="14336" max="14336" width="17.7109375" style="41" customWidth="1"/>
    <col min="14337" max="14345" width="14.7109375" style="41" customWidth="1"/>
    <col min="14346" max="14576" width="10.7109375" style="41"/>
    <col min="14577" max="14578" width="15.7109375" style="41" customWidth="1"/>
    <col min="14579" max="14581" width="14.7109375" style="41" customWidth="1"/>
    <col min="14582" max="14585" width="13.7109375" style="41" customWidth="1"/>
    <col min="14586" max="14589" width="15.7109375" style="41" customWidth="1"/>
    <col min="14590" max="14590" width="22.85546875" style="41" customWidth="1"/>
    <col min="14591" max="14591" width="20.7109375" style="41" customWidth="1"/>
    <col min="14592" max="14592" width="17.7109375" style="41" customWidth="1"/>
    <col min="14593" max="14601" width="14.7109375" style="41" customWidth="1"/>
    <col min="14602" max="14832" width="10.7109375" style="41"/>
    <col min="14833" max="14834" width="15.7109375" style="41" customWidth="1"/>
    <col min="14835" max="14837" width="14.7109375" style="41" customWidth="1"/>
    <col min="14838" max="14841" width="13.7109375" style="41" customWidth="1"/>
    <col min="14842" max="14845" width="15.7109375" style="41" customWidth="1"/>
    <col min="14846" max="14846" width="22.85546875" style="41" customWidth="1"/>
    <col min="14847" max="14847" width="20.7109375" style="41" customWidth="1"/>
    <col min="14848" max="14848" width="17.7109375" style="41" customWidth="1"/>
    <col min="14849" max="14857" width="14.7109375" style="41" customWidth="1"/>
    <col min="14858" max="15088" width="10.7109375" style="41"/>
    <col min="15089" max="15090" width="15.7109375" style="41" customWidth="1"/>
    <col min="15091" max="15093" width="14.7109375" style="41" customWidth="1"/>
    <col min="15094" max="15097" width="13.7109375" style="41" customWidth="1"/>
    <col min="15098" max="15101" width="15.7109375" style="41" customWidth="1"/>
    <col min="15102" max="15102" width="22.85546875" style="41" customWidth="1"/>
    <col min="15103" max="15103" width="20.7109375" style="41" customWidth="1"/>
    <col min="15104" max="15104" width="17.7109375" style="41" customWidth="1"/>
    <col min="15105" max="15113" width="14.7109375" style="41" customWidth="1"/>
    <col min="15114" max="15344" width="10.7109375" style="41"/>
    <col min="15345" max="15346" width="15.7109375" style="41" customWidth="1"/>
    <col min="15347" max="15349" width="14.7109375" style="41" customWidth="1"/>
    <col min="15350" max="15353" width="13.7109375" style="41" customWidth="1"/>
    <col min="15354" max="15357" width="15.7109375" style="41" customWidth="1"/>
    <col min="15358" max="15358" width="22.85546875" style="41" customWidth="1"/>
    <col min="15359" max="15359" width="20.7109375" style="41" customWidth="1"/>
    <col min="15360" max="15360" width="17.7109375" style="41" customWidth="1"/>
    <col min="15361" max="15369" width="14.7109375" style="41" customWidth="1"/>
    <col min="15370" max="15600" width="10.7109375" style="41"/>
    <col min="15601" max="15602" width="15.7109375" style="41" customWidth="1"/>
    <col min="15603" max="15605" width="14.7109375" style="41" customWidth="1"/>
    <col min="15606" max="15609" width="13.7109375" style="41" customWidth="1"/>
    <col min="15610" max="15613" width="15.7109375" style="41" customWidth="1"/>
    <col min="15614" max="15614" width="22.85546875" style="41" customWidth="1"/>
    <col min="15615" max="15615" width="20.7109375" style="41" customWidth="1"/>
    <col min="15616" max="15616" width="17.7109375" style="41" customWidth="1"/>
    <col min="15617" max="15625" width="14.7109375" style="41" customWidth="1"/>
    <col min="15626" max="15856" width="10.7109375" style="41"/>
    <col min="15857" max="15858" width="15.7109375" style="41" customWidth="1"/>
    <col min="15859" max="15861" width="14.7109375" style="41" customWidth="1"/>
    <col min="15862" max="15865" width="13.7109375" style="41" customWidth="1"/>
    <col min="15866" max="15869" width="15.7109375" style="41" customWidth="1"/>
    <col min="15870" max="15870" width="22.85546875" style="41" customWidth="1"/>
    <col min="15871" max="15871" width="20.7109375" style="41" customWidth="1"/>
    <col min="15872" max="15872" width="17.7109375" style="41" customWidth="1"/>
    <col min="15873" max="15881" width="14.7109375" style="41" customWidth="1"/>
    <col min="15882" max="16112" width="10.7109375" style="41"/>
    <col min="16113" max="16114" width="15.7109375" style="41" customWidth="1"/>
    <col min="16115" max="16117" width="14.7109375" style="41" customWidth="1"/>
    <col min="16118" max="16121" width="13.7109375" style="41" customWidth="1"/>
    <col min="16122" max="16125" width="15.7109375" style="41" customWidth="1"/>
    <col min="16126" max="16126" width="22.85546875" style="41" customWidth="1"/>
    <col min="16127" max="16127" width="20.7109375" style="41" customWidth="1"/>
    <col min="16128" max="16128" width="17.7109375" style="41" customWidth="1"/>
    <col min="16129" max="16137" width="14.7109375" style="41" customWidth="1"/>
    <col min="16138" max="16384" width="10.7109375" style="41"/>
  </cols>
  <sheetData>
    <row r="1" spans="1:27" ht="25.5" customHeight="1" x14ac:dyDescent="0.25">
      <c r="Z1" s="115"/>
      <c r="AA1" s="113" t="s">
        <v>63</v>
      </c>
    </row>
    <row r="2" spans="1:27" s="12" customFormat="1" ht="18.75" customHeight="1" x14ac:dyDescent="0.2">
      <c r="E2" s="18"/>
      <c r="Q2" s="16"/>
      <c r="R2" s="16"/>
      <c r="Z2" s="116"/>
      <c r="AA2" s="114" t="s">
        <v>10</v>
      </c>
    </row>
    <row r="3" spans="1:27" s="12" customFormat="1" ht="18.75" customHeight="1" x14ac:dyDescent="0.2">
      <c r="E3" s="18"/>
      <c r="Q3" s="16"/>
      <c r="R3" s="16"/>
      <c r="Z3" s="116"/>
      <c r="AA3" s="114" t="s">
        <v>62</v>
      </c>
    </row>
    <row r="4" spans="1:27" s="12" customFormat="1" x14ac:dyDescent="0.2">
      <c r="E4" s="17"/>
      <c r="Q4" s="16"/>
      <c r="R4" s="16"/>
    </row>
    <row r="5" spans="1:27" s="12" customFormat="1" x14ac:dyDescent="0.2">
      <c r="A5" s="309" t="str">
        <f>'2. паспорт  ТП'!A4:S4</f>
        <v>Год раскрытия информации: 2023 год</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row>
    <row r="6" spans="1:27" s="12" customFormat="1" x14ac:dyDescent="0.2">
      <c r="A6" s="107"/>
      <c r="B6" s="107"/>
      <c r="C6" s="107"/>
      <c r="D6" s="107"/>
      <c r="E6" s="107"/>
      <c r="F6" s="107"/>
      <c r="G6" s="107"/>
      <c r="H6" s="107"/>
      <c r="I6" s="107"/>
      <c r="J6" s="107"/>
      <c r="K6" s="107"/>
      <c r="L6" s="107"/>
      <c r="M6" s="107"/>
      <c r="N6" s="107"/>
      <c r="O6" s="107"/>
      <c r="P6" s="107"/>
      <c r="Q6" s="107"/>
      <c r="R6" s="107"/>
      <c r="S6" s="107"/>
      <c r="T6" s="107"/>
    </row>
    <row r="7" spans="1:27" s="12" customFormat="1" ht="18.75" x14ac:dyDescent="0.2">
      <c r="E7" s="323" t="s">
        <v>9</v>
      </c>
      <c r="F7" s="323"/>
      <c r="G7" s="323"/>
      <c r="H7" s="323"/>
      <c r="I7" s="323"/>
      <c r="J7" s="323"/>
      <c r="K7" s="323"/>
      <c r="L7" s="323"/>
      <c r="M7" s="323"/>
      <c r="N7" s="323"/>
      <c r="O7" s="323"/>
      <c r="P7" s="323"/>
      <c r="Q7" s="323"/>
      <c r="R7" s="323"/>
      <c r="S7" s="323"/>
      <c r="T7" s="323"/>
      <c r="U7" s="323"/>
      <c r="V7" s="323"/>
      <c r="W7" s="323"/>
      <c r="X7" s="323"/>
      <c r="Y7" s="323"/>
    </row>
    <row r="8" spans="1:27" s="12" customFormat="1" ht="18.75" x14ac:dyDescent="0.2">
      <c r="E8" s="14"/>
      <c r="F8" s="14"/>
      <c r="G8" s="14"/>
      <c r="H8" s="14"/>
      <c r="I8" s="14"/>
      <c r="J8" s="14"/>
      <c r="K8" s="14"/>
      <c r="L8" s="14"/>
      <c r="M8" s="14"/>
      <c r="N8" s="14"/>
      <c r="O8" s="14"/>
      <c r="P8" s="14"/>
      <c r="Q8" s="14"/>
      <c r="R8" s="14"/>
      <c r="S8" s="13"/>
      <c r="T8" s="13"/>
      <c r="U8" s="13"/>
      <c r="V8" s="13"/>
      <c r="W8" s="13"/>
    </row>
    <row r="9" spans="1:27" s="12" customFormat="1" ht="18.75" customHeight="1" x14ac:dyDescent="0.2">
      <c r="E9" s="318" t="s">
        <v>442</v>
      </c>
      <c r="F9" s="318"/>
      <c r="G9" s="318"/>
      <c r="H9" s="318"/>
      <c r="I9" s="318"/>
      <c r="J9" s="318"/>
      <c r="K9" s="318"/>
      <c r="L9" s="318"/>
      <c r="M9" s="318"/>
      <c r="N9" s="318"/>
      <c r="O9" s="318"/>
      <c r="P9" s="318"/>
      <c r="Q9" s="318"/>
      <c r="R9" s="318"/>
      <c r="S9" s="318"/>
      <c r="T9" s="318"/>
      <c r="U9" s="318"/>
      <c r="V9" s="318"/>
      <c r="W9" s="318"/>
      <c r="X9" s="318"/>
      <c r="Y9" s="318"/>
    </row>
    <row r="10" spans="1:27" s="12" customFormat="1" ht="18.75" customHeight="1" x14ac:dyDescent="0.2">
      <c r="E10" s="319" t="s">
        <v>8</v>
      </c>
      <c r="F10" s="319"/>
      <c r="G10" s="319"/>
      <c r="H10" s="319"/>
      <c r="I10" s="319"/>
      <c r="J10" s="319"/>
      <c r="K10" s="319"/>
      <c r="L10" s="319"/>
      <c r="M10" s="319"/>
      <c r="N10" s="319"/>
      <c r="O10" s="319"/>
      <c r="P10" s="319"/>
      <c r="Q10" s="319"/>
      <c r="R10" s="319"/>
      <c r="S10" s="319"/>
      <c r="T10" s="319"/>
      <c r="U10" s="319"/>
      <c r="V10" s="319"/>
      <c r="W10" s="319"/>
      <c r="X10" s="319"/>
      <c r="Y10" s="319"/>
    </row>
    <row r="11" spans="1:27" s="12" customFormat="1" ht="18.75" x14ac:dyDescent="0.2">
      <c r="E11" s="14"/>
      <c r="F11" s="14"/>
      <c r="G11" s="14"/>
      <c r="H11" s="14"/>
      <c r="I11" s="14"/>
      <c r="J11" s="14"/>
      <c r="K11" s="14"/>
      <c r="L11" s="14"/>
      <c r="M11" s="14"/>
      <c r="N11" s="14"/>
      <c r="O11" s="14"/>
      <c r="P11" s="14"/>
      <c r="Q11" s="14"/>
      <c r="R11" s="14"/>
      <c r="S11" s="13"/>
      <c r="T11" s="13"/>
      <c r="U11" s="13"/>
      <c r="V11" s="13"/>
      <c r="W11" s="13"/>
    </row>
    <row r="12" spans="1:27" s="12" customFormat="1" ht="18.75" x14ac:dyDescent="0.2">
      <c r="E12" s="186"/>
      <c r="F12" s="186"/>
      <c r="G12" s="186"/>
      <c r="H12" s="186"/>
      <c r="I12" s="186"/>
      <c r="J12" s="186"/>
      <c r="K12" s="186"/>
      <c r="L12" s="186"/>
      <c r="M12" s="186"/>
      <c r="N12" s="186"/>
      <c r="O12" s="323" t="str">
        <f>'1. паспорт местоположение'!B11</f>
        <v>N_1.1.1.3.7</v>
      </c>
      <c r="P12" s="323"/>
      <c r="Q12" s="323"/>
      <c r="R12" s="323"/>
      <c r="S12" s="323"/>
      <c r="T12" s="101"/>
      <c r="U12" s="101"/>
      <c r="V12" s="101"/>
      <c r="W12" s="101"/>
    </row>
    <row r="13" spans="1:27" s="12" customFormat="1" ht="18.75" x14ac:dyDescent="0.2">
      <c r="E13" s="319" t="s">
        <v>7</v>
      </c>
      <c r="F13" s="319"/>
      <c r="G13" s="319"/>
      <c r="H13" s="319"/>
      <c r="I13" s="319"/>
      <c r="J13" s="319"/>
      <c r="K13" s="319"/>
      <c r="L13" s="319"/>
      <c r="M13" s="319"/>
      <c r="N13" s="319"/>
      <c r="O13" s="319"/>
      <c r="P13" s="319"/>
      <c r="Q13" s="319"/>
      <c r="R13" s="319"/>
      <c r="S13" s="319"/>
      <c r="T13" s="319"/>
      <c r="U13" s="319"/>
      <c r="V13" s="319"/>
      <c r="W13" s="319"/>
      <c r="X13" s="319"/>
      <c r="Y13" s="319"/>
      <c r="Z13" s="101"/>
      <c r="AA13" s="101"/>
    </row>
    <row r="14" spans="1:27" s="9" customFormat="1" ht="15.75" customHeight="1" x14ac:dyDescent="0.2">
      <c r="E14" s="10"/>
      <c r="F14" s="10"/>
      <c r="G14" s="10"/>
      <c r="H14" s="10"/>
      <c r="I14" s="10"/>
      <c r="J14" s="10"/>
      <c r="K14" s="10"/>
      <c r="L14" s="10"/>
      <c r="M14" s="10"/>
      <c r="N14" s="10"/>
      <c r="O14" s="10"/>
      <c r="P14" s="10"/>
      <c r="Q14" s="10"/>
      <c r="R14" s="10"/>
      <c r="S14" s="10"/>
      <c r="T14" s="10"/>
      <c r="U14" s="10"/>
      <c r="V14" s="10"/>
      <c r="W14" s="10"/>
    </row>
    <row r="15" spans="1:27" s="3" customFormat="1" ht="12" x14ac:dyDescent="0.2">
      <c r="E15" s="318" t="str">
        <f>'1. паспорт местоположение'!A14</f>
        <v>Строительство ЛЭП 6 кВ от опоры ЛЭП 6 кВ ф.6-18-Н ПС 110/6 кВ №37
 (ПИР, СМР - 2023 г.)</v>
      </c>
      <c r="F15" s="318"/>
      <c r="G15" s="318"/>
      <c r="H15" s="318"/>
      <c r="I15" s="318"/>
      <c r="J15" s="318"/>
      <c r="K15" s="318"/>
      <c r="L15" s="318"/>
      <c r="M15" s="318"/>
      <c r="N15" s="318"/>
      <c r="O15" s="318"/>
      <c r="P15" s="318"/>
      <c r="Q15" s="318"/>
      <c r="R15" s="318"/>
      <c r="S15" s="318"/>
      <c r="T15" s="318"/>
      <c r="U15" s="318"/>
      <c r="V15" s="318"/>
      <c r="W15" s="318"/>
      <c r="X15" s="318"/>
      <c r="Y15" s="318"/>
    </row>
    <row r="16" spans="1:27" s="3" customFormat="1" ht="15" customHeight="1" x14ac:dyDescent="0.2">
      <c r="E16" s="319" t="s">
        <v>6</v>
      </c>
      <c r="F16" s="319"/>
      <c r="G16" s="319"/>
      <c r="H16" s="319"/>
      <c r="I16" s="319"/>
      <c r="J16" s="319"/>
      <c r="K16" s="319"/>
      <c r="L16" s="319"/>
      <c r="M16" s="319"/>
      <c r="N16" s="319"/>
      <c r="O16" s="319"/>
      <c r="P16" s="319"/>
      <c r="Q16" s="319"/>
      <c r="R16" s="319"/>
      <c r="S16" s="319"/>
      <c r="T16" s="319"/>
      <c r="U16" s="319"/>
      <c r="V16" s="319"/>
      <c r="W16" s="319"/>
      <c r="X16" s="319"/>
      <c r="Y16" s="319"/>
    </row>
    <row r="17" spans="1:27" s="3" customFormat="1" ht="15" customHeight="1" x14ac:dyDescent="0.2">
      <c r="E17" s="4"/>
      <c r="F17" s="4"/>
      <c r="G17" s="4"/>
      <c r="H17" s="4"/>
      <c r="I17" s="4"/>
      <c r="J17" s="4"/>
      <c r="K17" s="4"/>
      <c r="L17" s="4"/>
      <c r="M17" s="4"/>
      <c r="N17" s="4"/>
      <c r="O17" s="4"/>
      <c r="P17" s="4"/>
      <c r="Q17" s="4"/>
      <c r="R17" s="4"/>
      <c r="S17" s="4"/>
      <c r="T17" s="4"/>
      <c r="U17" s="4"/>
      <c r="V17" s="4"/>
      <c r="W17" s="4"/>
    </row>
    <row r="18" spans="1:27" s="3" customFormat="1" ht="15" customHeight="1" x14ac:dyDescent="0.2">
      <c r="E18" s="329"/>
      <c r="F18" s="329"/>
      <c r="G18" s="329"/>
      <c r="H18" s="329"/>
      <c r="I18" s="329"/>
      <c r="J18" s="329"/>
      <c r="K18" s="329"/>
      <c r="L18" s="329"/>
      <c r="M18" s="329"/>
      <c r="N18" s="329"/>
      <c r="O18" s="329"/>
      <c r="P18" s="329"/>
      <c r="Q18" s="329"/>
      <c r="R18" s="329"/>
      <c r="S18" s="329"/>
      <c r="T18" s="329"/>
      <c r="U18" s="329"/>
      <c r="V18" s="329"/>
      <c r="W18" s="329"/>
      <c r="X18" s="329"/>
      <c r="Y18" s="329"/>
    </row>
    <row r="19" spans="1:27" ht="25.5" customHeight="1" x14ac:dyDescent="0.25">
      <c r="A19" s="329" t="s">
        <v>410</v>
      </c>
      <c r="B19" s="329"/>
      <c r="C19" s="329"/>
      <c r="D19" s="329"/>
      <c r="E19" s="329"/>
      <c r="F19" s="329"/>
      <c r="G19" s="329"/>
      <c r="H19" s="329"/>
      <c r="I19" s="329"/>
      <c r="J19" s="329"/>
      <c r="K19" s="329"/>
      <c r="L19" s="329"/>
      <c r="M19" s="329"/>
      <c r="N19" s="329"/>
      <c r="O19" s="329"/>
      <c r="P19" s="329"/>
      <c r="Q19" s="329"/>
      <c r="R19" s="329"/>
      <c r="S19" s="329"/>
      <c r="T19" s="329"/>
      <c r="U19" s="329"/>
      <c r="V19" s="329"/>
      <c r="W19" s="329"/>
      <c r="X19" s="329"/>
      <c r="Y19" s="329"/>
      <c r="Z19" s="329"/>
      <c r="AA19" s="329"/>
    </row>
    <row r="20" spans="1:27" s="45" customFormat="1" ht="21" customHeight="1" x14ac:dyDescent="0.25"/>
    <row r="21" spans="1:27" ht="45.75" customHeight="1" x14ac:dyDescent="0.25">
      <c r="A21" s="343" t="s">
        <v>5</v>
      </c>
      <c r="B21" s="345" t="s">
        <v>417</v>
      </c>
      <c r="C21" s="346"/>
      <c r="D21" s="345" t="s">
        <v>419</v>
      </c>
      <c r="E21" s="346"/>
      <c r="F21" s="337" t="s">
        <v>88</v>
      </c>
      <c r="G21" s="338"/>
      <c r="H21" s="338"/>
      <c r="I21" s="342"/>
      <c r="J21" s="343" t="s">
        <v>420</v>
      </c>
      <c r="K21" s="345" t="s">
        <v>421</v>
      </c>
      <c r="L21" s="346"/>
      <c r="M21" s="345" t="s">
        <v>422</v>
      </c>
      <c r="N21" s="346"/>
      <c r="O21" s="345" t="s">
        <v>409</v>
      </c>
      <c r="P21" s="346"/>
      <c r="Q21" s="345" t="s">
        <v>106</v>
      </c>
      <c r="R21" s="346"/>
      <c r="S21" s="343" t="s">
        <v>105</v>
      </c>
      <c r="T21" s="343" t="s">
        <v>423</v>
      </c>
      <c r="U21" s="343" t="s">
        <v>418</v>
      </c>
      <c r="V21" s="345" t="s">
        <v>104</v>
      </c>
      <c r="W21" s="346"/>
      <c r="X21" s="337" t="s">
        <v>101</v>
      </c>
      <c r="Y21" s="338"/>
      <c r="Z21" s="337" t="s">
        <v>100</v>
      </c>
      <c r="AA21" s="338"/>
    </row>
    <row r="22" spans="1:27" ht="216" customHeight="1" x14ac:dyDescent="0.25">
      <c r="A22" s="349"/>
      <c r="B22" s="347"/>
      <c r="C22" s="348"/>
      <c r="D22" s="347"/>
      <c r="E22" s="348"/>
      <c r="F22" s="337" t="s">
        <v>103</v>
      </c>
      <c r="G22" s="342"/>
      <c r="H22" s="337" t="s">
        <v>102</v>
      </c>
      <c r="I22" s="342"/>
      <c r="J22" s="344"/>
      <c r="K22" s="347"/>
      <c r="L22" s="348"/>
      <c r="M22" s="347"/>
      <c r="N22" s="348"/>
      <c r="O22" s="347"/>
      <c r="P22" s="348"/>
      <c r="Q22" s="347"/>
      <c r="R22" s="348"/>
      <c r="S22" s="344"/>
      <c r="T22" s="344"/>
      <c r="U22" s="344"/>
      <c r="V22" s="347"/>
      <c r="W22" s="348"/>
      <c r="X22" s="64" t="s">
        <v>99</v>
      </c>
      <c r="Y22" s="64" t="s">
        <v>458</v>
      </c>
      <c r="Z22" s="64" t="s">
        <v>98</v>
      </c>
      <c r="AA22" s="64" t="s">
        <v>97</v>
      </c>
    </row>
    <row r="23" spans="1:27" ht="60" customHeight="1" x14ac:dyDescent="0.25">
      <c r="A23" s="344"/>
      <c r="B23" s="104" t="s">
        <v>95</v>
      </c>
      <c r="C23" s="104" t="s">
        <v>96</v>
      </c>
      <c r="D23" s="65" t="s">
        <v>95</v>
      </c>
      <c r="E23" s="65" t="s">
        <v>96</v>
      </c>
      <c r="F23" s="65" t="s">
        <v>95</v>
      </c>
      <c r="G23" s="65" t="s">
        <v>96</v>
      </c>
      <c r="H23" s="65" t="s">
        <v>95</v>
      </c>
      <c r="I23" s="65" t="s">
        <v>96</v>
      </c>
      <c r="J23" s="65" t="s">
        <v>95</v>
      </c>
      <c r="K23" s="65" t="s">
        <v>95</v>
      </c>
      <c r="L23" s="65" t="s">
        <v>96</v>
      </c>
      <c r="M23" s="65" t="s">
        <v>95</v>
      </c>
      <c r="N23" s="65" t="s">
        <v>96</v>
      </c>
      <c r="O23" s="65" t="s">
        <v>95</v>
      </c>
      <c r="P23" s="65" t="s">
        <v>96</v>
      </c>
      <c r="Q23" s="65" t="s">
        <v>95</v>
      </c>
      <c r="R23" s="65" t="s">
        <v>96</v>
      </c>
      <c r="S23" s="65" t="s">
        <v>95</v>
      </c>
      <c r="T23" s="65" t="s">
        <v>95</v>
      </c>
      <c r="U23" s="65" t="s">
        <v>95</v>
      </c>
      <c r="V23" s="65" t="s">
        <v>95</v>
      </c>
      <c r="W23" s="65" t="s">
        <v>96</v>
      </c>
      <c r="X23" s="65" t="s">
        <v>95</v>
      </c>
      <c r="Y23" s="65" t="s">
        <v>95</v>
      </c>
      <c r="Z23" s="64" t="s">
        <v>95</v>
      </c>
      <c r="AA23" s="64" t="s">
        <v>95</v>
      </c>
    </row>
    <row r="24" spans="1:27" x14ac:dyDescent="0.25">
      <c r="A24" s="69">
        <v>1</v>
      </c>
      <c r="B24" s="69">
        <v>2</v>
      </c>
      <c r="C24" s="69">
        <v>3</v>
      </c>
      <c r="D24" s="69">
        <v>4</v>
      </c>
      <c r="E24" s="69">
        <v>5</v>
      </c>
      <c r="F24" s="69">
        <v>6</v>
      </c>
      <c r="G24" s="69">
        <v>7</v>
      </c>
      <c r="H24" s="69">
        <v>8</v>
      </c>
      <c r="I24" s="69">
        <v>9</v>
      </c>
      <c r="J24" s="69">
        <v>10</v>
      </c>
      <c r="K24" s="69">
        <v>11</v>
      </c>
      <c r="L24" s="69">
        <v>12</v>
      </c>
      <c r="M24" s="69">
        <v>13</v>
      </c>
      <c r="N24" s="69">
        <v>14</v>
      </c>
      <c r="O24" s="69">
        <v>15</v>
      </c>
      <c r="P24" s="69">
        <v>16</v>
      </c>
      <c r="Q24" s="69">
        <v>19</v>
      </c>
      <c r="R24" s="69">
        <v>20</v>
      </c>
      <c r="S24" s="69">
        <v>21</v>
      </c>
      <c r="T24" s="69">
        <v>22</v>
      </c>
      <c r="U24" s="69">
        <v>23</v>
      </c>
      <c r="V24" s="69">
        <v>24</v>
      </c>
      <c r="W24" s="69">
        <v>25</v>
      </c>
      <c r="X24" s="69">
        <v>26</v>
      </c>
      <c r="Y24" s="69">
        <v>27</v>
      </c>
      <c r="Z24" s="69">
        <v>28</v>
      </c>
      <c r="AA24" s="69">
        <v>29</v>
      </c>
    </row>
    <row r="25" spans="1:27" s="230" customFormat="1" ht="138.75" customHeight="1" x14ac:dyDescent="0.25">
      <c r="A25" s="226">
        <v>1</v>
      </c>
      <c r="B25" s="226" t="s">
        <v>453</v>
      </c>
      <c r="C25" s="226" t="s">
        <v>552</v>
      </c>
      <c r="D25" s="226" t="s">
        <v>453</v>
      </c>
      <c r="E25" s="232" t="s">
        <v>552</v>
      </c>
      <c r="F25" s="226" t="s">
        <v>453</v>
      </c>
      <c r="G25" s="226">
        <v>6</v>
      </c>
      <c r="H25" s="226" t="s">
        <v>453</v>
      </c>
      <c r="I25" s="226">
        <v>6</v>
      </c>
      <c r="J25" s="227" t="s">
        <v>453</v>
      </c>
      <c r="K25" s="227" t="s">
        <v>453</v>
      </c>
      <c r="L25" s="228" t="s">
        <v>59</v>
      </c>
      <c r="M25" s="228" t="s">
        <v>453</v>
      </c>
      <c r="N25" s="228" t="s">
        <v>553</v>
      </c>
      <c r="O25" s="229" t="s">
        <v>453</v>
      </c>
      <c r="P25" s="229" t="s">
        <v>519</v>
      </c>
      <c r="Q25" s="229" t="s">
        <v>453</v>
      </c>
      <c r="R25" s="226">
        <v>0.1</v>
      </c>
      <c r="S25" s="227" t="s">
        <v>453</v>
      </c>
      <c r="T25" s="227" t="s">
        <v>453</v>
      </c>
      <c r="U25" s="227" t="s">
        <v>453</v>
      </c>
      <c r="V25" s="227" t="s">
        <v>453</v>
      </c>
      <c r="W25" s="227" t="s">
        <v>554</v>
      </c>
      <c r="X25" s="227" t="s">
        <v>453</v>
      </c>
      <c r="Y25" s="227" t="s">
        <v>453</v>
      </c>
      <c r="Z25" s="227" t="s">
        <v>453</v>
      </c>
      <c r="AA25" s="227" t="s">
        <v>453</v>
      </c>
    </row>
    <row r="26" spans="1:27" ht="3" customHeight="1" x14ac:dyDescent="0.25">
      <c r="X26" s="66"/>
      <c r="Y26" s="67"/>
      <c r="Z26" s="42"/>
      <c r="AA26" s="42"/>
    </row>
    <row r="27" spans="1:27" s="43" customFormat="1" ht="12.75" x14ac:dyDescent="0.2">
      <c r="A27" s="44"/>
      <c r="B27" s="44"/>
      <c r="C27" s="44"/>
      <c r="E27" s="44"/>
      <c r="X27" s="68"/>
      <c r="Y27" s="68"/>
      <c r="Z27" s="68"/>
      <c r="AA27" s="68"/>
    </row>
    <row r="28" spans="1:27" s="43" customFormat="1" ht="12.75" x14ac:dyDescent="0.2">
      <c r="A28" s="44"/>
      <c r="B28" s="44"/>
      <c r="C28" s="44"/>
    </row>
  </sheetData>
  <mergeCells count="27">
    <mergeCell ref="O12:S12"/>
    <mergeCell ref="A19:AA19"/>
    <mergeCell ref="E16:Y16"/>
    <mergeCell ref="E15:Y15"/>
    <mergeCell ref="E13:Y13"/>
    <mergeCell ref="E18:Y18"/>
    <mergeCell ref="D21:E22"/>
    <mergeCell ref="F21:I21"/>
    <mergeCell ref="J21:J22"/>
    <mergeCell ref="K21:L22"/>
    <mergeCell ref="B21:C22"/>
    <mergeCell ref="A5:AA5"/>
    <mergeCell ref="E7:Y7"/>
    <mergeCell ref="E9:Y9"/>
    <mergeCell ref="E10:Y10"/>
    <mergeCell ref="Z21:AA21"/>
    <mergeCell ref="U21:U22"/>
    <mergeCell ref="O21:P22"/>
    <mergeCell ref="F22:G22"/>
    <mergeCell ref="H22:I22"/>
    <mergeCell ref="M21:N22"/>
    <mergeCell ref="Q21:R22"/>
    <mergeCell ref="S21:S22"/>
    <mergeCell ref="T21:T22"/>
    <mergeCell ref="X21:Y21"/>
    <mergeCell ref="V21:W22"/>
    <mergeCell ref="A21:A23"/>
  </mergeCells>
  <pageMargins left="0.39370078740157483" right="0.39370078740157483" top="0.78740157480314965" bottom="0.39370078740157483" header="0" footer="0"/>
  <pageSetup paperSize="8" scale="61"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382"/>
  <sheetViews>
    <sheetView view="pageBreakPreview" topLeftCell="A19" zoomScale="75" zoomScaleSheetLayoutView="75" workbookViewId="0">
      <selection activeCell="C25" sqref="C25"/>
    </sheetView>
  </sheetViews>
  <sheetFormatPr defaultRowHeight="15" x14ac:dyDescent="0.25"/>
  <cols>
    <col min="1" max="1" width="6.140625" style="154" customWidth="1"/>
    <col min="2" max="2" width="53.5703125" style="154" customWidth="1"/>
    <col min="3" max="3" width="84.7109375" style="154" customWidth="1"/>
    <col min="4" max="4" width="14.42578125" style="154" customWidth="1"/>
    <col min="5" max="5" width="36.5703125" style="154" customWidth="1"/>
    <col min="6" max="6" width="20" style="154" customWidth="1"/>
    <col min="7" max="7" width="25.5703125" style="154" customWidth="1"/>
    <col min="8" max="8" width="16.42578125" style="154" customWidth="1"/>
    <col min="9" max="16384" width="9.140625" style="154"/>
  </cols>
  <sheetData>
    <row r="1" spans="1:29" s="16" customFormat="1" ht="18.75" hidden="1" customHeight="1" x14ac:dyDescent="0.2">
      <c r="A1" s="137"/>
      <c r="C1" s="156" t="s">
        <v>63</v>
      </c>
    </row>
    <row r="2" spans="1:29" s="16" customFormat="1" ht="18.75" hidden="1" customHeight="1" x14ac:dyDescent="0.3">
      <c r="A2" s="137"/>
      <c r="C2" s="141" t="s">
        <v>10</v>
      </c>
    </row>
    <row r="3" spans="1:29" s="16" customFormat="1" ht="18.75" hidden="1" x14ac:dyDescent="0.3">
      <c r="A3" s="140"/>
      <c r="C3" s="141" t="s">
        <v>62</v>
      </c>
    </row>
    <row r="4" spans="1:29" s="16" customFormat="1" ht="18.75" x14ac:dyDescent="0.3">
      <c r="A4" s="140"/>
      <c r="C4" s="141"/>
    </row>
    <row r="5" spans="1:29" s="16" customFormat="1" ht="15.75" x14ac:dyDescent="0.2">
      <c r="A5" s="309" t="str">
        <f>'3.2 паспорт Техсостояние ЛЭП'!A5:AA5</f>
        <v>Год раскрытия информации: 2023 год</v>
      </c>
      <c r="B5" s="309"/>
      <c r="C5" s="309"/>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row>
    <row r="6" spans="1:29" s="16" customFormat="1" ht="17.25" customHeight="1" x14ac:dyDescent="0.3">
      <c r="A6" s="140"/>
      <c r="G6" s="141"/>
    </row>
    <row r="7" spans="1:29" s="16" customFormat="1" ht="18.75" x14ac:dyDescent="0.2">
      <c r="A7" s="313" t="s">
        <v>9</v>
      </c>
      <c r="B7" s="313"/>
      <c r="C7" s="313"/>
      <c r="D7" s="142"/>
      <c r="E7" s="142"/>
      <c r="F7" s="142"/>
      <c r="G7" s="142"/>
      <c r="H7" s="142"/>
      <c r="I7" s="142"/>
      <c r="J7" s="142"/>
      <c r="K7" s="142"/>
      <c r="L7" s="142"/>
      <c r="M7" s="142"/>
      <c r="N7" s="142"/>
      <c r="O7" s="142"/>
      <c r="P7" s="142"/>
      <c r="Q7" s="142"/>
      <c r="R7" s="142"/>
      <c r="S7" s="142"/>
      <c r="T7" s="142"/>
      <c r="U7" s="142"/>
    </row>
    <row r="8" spans="1:29" s="16" customFormat="1" ht="12.75" customHeight="1" x14ac:dyDescent="0.2">
      <c r="A8" s="313"/>
      <c r="B8" s="313"/>
      <c r="C8" s="313"/>
      <c r="D8" s="157"/>
      <c r="E8" s="157"/>
      <c r="F8" s="157"/>
      <c r="G8" s="157"/>
      <c r="H8" s="142"/>
      <c r="I8" s="142"/>
      <c r="J8" s="142"/>
      <c r="K8" s="142"/>
      <c r="L8" s="142"/>
      <c r="M8" s="142"/>
      <c r="N8" s="142"/>
      <c r="O8" s="142"/>
      <c r="P8" s="142"/>
      <c r="Q8" s="142"/>
      <c r="R8" s="142"/>
      <c r="S8" s="142"/>
      <c r="T8" s="142"/>
      <c r="U8" s="142"/>
    </row>
    <row r="9" spans="1:29" s="16" customFormat="1" ht="18.75" x14ac:dyDescent="0.2">
      <c r="A9" s="314" t="str">
        <f>'1. паспорт местоположение'!A8:C8</f>
        <v>ООО ХК "СДС-Энерго"</v>
      </c>
      <c r="B9" s="314"/>
      <c r="C9" s="314"/>
      <c r="D9" s="143"/>
      <c r="E9" s="143"/>
      <c r="F9" s="143"/>
      <c r="G9" s="143"/>
      <c r="H9" s="142"/>
      <c r="I9" s="142"/>
      <c r="J9" s="142"/>
      <c r="K9" s="142"/>
      <c r="L9" s="142"/>
      <c r="M9" s="142"/>
      <c r="N9" s="142"/>
      <c r="O9" s="142"/>
      <c r="P9" s="142"/>
      <c r="Q9" s="142"/>
      <c r="R9" s="142"/>
      <c r="S9" s="142"/>
      <c r="T9" s="142"/>
      <c r="U9" s="142"/>
    </row>
    <row r="10" spans="1:29" s="16" customFormat="1" ht="18.75" x14ac:dyDescent="0.2">
      <c r="A10" s="310" t="s">
        <v>8</v>
      </c>
      <c r="B10" s="310"/>
      <c r="C10" s="310"/>
      <c r="D10" s="144"/>
      <c r="E10" s="144"/>
      <c r="F10" s="144"/>
      <c r="G10" s="144"/>
      <c r="H10" s="142"/>
      <c r="I10" s="142"/>
      <c r="J10" s="142"/>
      <c r="K10" s="142"/>
      <c r="L10" s="142"/>
      <c r="M10" s="142"/>
      <c r="N10" s="142"/>
      <c r="O10" s="142"/>
      <c r="P10" s="142"/>
      <c r="Q10" s="142"/>
      <c r="R10" s="142"/>
      <c r="S10" s="142"/>
      <c r="T10" s="142"/>
      <c r="U10" s="142"/>
    </row>
    <row r="11" spans="1:29" s="16" customFormat="1" ht="18.75" x14ac:dyDescent="0.2">
      <c r="A11" s="313"/>
      <c r="B11" s="313"/>
      <c r="C11" s="313"/>
      <c r="D11" s="157"/>
      <c r="E11" s="157"/>
      <c r="F11" s="157"/>
      <c r="G11" s="157"/>
      <c r="H11" s="142"/>
      <c r="I11" s="142"/>
      <c r="J11" s="142"/>
      <c r="K11" s="142"/>
      <c r="L11" s="142"/>
      <c r="M11" s="142"/>
      <c r="N11" s="142"/>
      <c r="O11" s="142"/>
      <c r="P11" s="142"/>
      <c r="Q11" s="142"/>
      <c r="R11" s="142"/>
      <c r="S11" s="142"/>
      <c r="T11" s="142"/>
      <c r="U11" s="142"/>
    </row>
    <row r="12" spans="1:29" s="16" customFormat="1" ht="18.75" x14ac:dyDescent="0.2">
      <c r="A12" s="185"/>
      <c r="B12" s="313" t="str">
        <f>'1. паспорт местоположение'!B11</f>
        <v>N_1.1.1.3.7</v>
      </c>
      <c r="C12" s="313"/>
      <c r="D12" s="185"/>
      <c r="E12" s="185"/>
      <c r="F12" s="185"/>
      <c r="G12" s="185"/>
      <c r="H12" s="142"/>
      <c r="I12" s="142"/>
      <c r="J12" s="142"/>
      <c r="K12" s="142"/>
      <c r="L12" s="142"/>
      <c r="M12" s="142"/>
      <c r="N12" s="142"/>
      <c r="O12" s="142"/>
      <c r="P12" s="142"/>
      <c r="Q12" s="142"/>
      <c r="R12" s="142"/>
      <c r="S12" s="142"/>
      <c r="T12" s="142"/>
      <c r="U12" s="142"/>
    </row>
    <row r="13" spans="1:29" s="16" customFormat="1" ht="18.75" x14ac:dyDescent="0.2">
      <c r="A13" s="310" t="s">
        <v>7</v>
      </c>
      <c r="B13" s="310"/>
      <c r="C13" s="310"/>
      <c r="D13" s="185"/>
      <c r="E13" s="185"/>
      <c r="F13" s="185"/>
      <c r="G13" s="185"/>
      <c r="H13" s="142"/>
      <c r="I13" s="142"/>
      <c r="J13" s="142"/>
      <c r="K13" s="142"/>
      <c r="L13" s="142"/>
      <c r="M13" s="142"/>
      <c r="N13" s="142"/>
      <c r="O13" s="142"/>
      <c r="P13" s="142"/>
      <c r="Q13" s="142"/>
      <c r="R13" s="142"/>
      <c r="S13" s="142"/>
      <c r="T13" s="142"/>
      <c r="U13" s="142"/>
    </row>
    <row r="14" spans="1:29" s="158" customFormat="1" ht="15.75" customHeight="1" x14ac:dyDescent="0.2">
      <c r="A14" s="324"/>
      <c r="B14" s="324"/>
      <c r="C14" s="324"/>
      <c r="D14" s="133"/>
      <c r="E14" s="133"/>
      <c r="F14" s="133"/>
      <c r="G14" s="133"/>
      <c r="H14" s="133"/>
      <c r="I14" s="133"/>
      <c r="J14" s="133"/>
      <c r="K14" s="133"/>
      <c r="L14" s="133"/>
      <c r="M14" s="133"/>
      <c r="N14" s="133"/>
      <c r="O14" s="133"/>
      <c r="P14" s="133"/>
      <c r="Q14" s="133"/>
      <c r="R14" s="133"/>
      <c r="S14" s="133"/>
      <c r="T14" s="133"/>
      <c r="U14" s="133"/>
    </row>
    <row r="15" spans="1:29" s="145" customFormat="1" ht="21.75" customHeight="1" x14ac:dyDescent="0.2">
      <c r="A15" s="314" t="str">
        <f>'1. паспорт местоположение'!A14:C14</f>
        <v>Строительство ЛЭП 6 кВ от опоры ЛЭП 6 кВ ф.6-18-Н ПС 110/6 кВ №37
 (ПИР, СМР - 2023 г.)</v>
      </c>
      <c r="B15" s="314"/>
      <c r="C15" s="314"/>
      <c r="D15" s="143"/>
      <c r="E15" s="143"/>
      <c r="F15" s="143"/>
      <c r="G15" s="143"/>
      <c r="H15" s="143"/>
      <c r="I15" s="143"/>
      <c r="J15" s="143"/>
      <c r="K15" s="143"/>
      <c r="L15" s="143"/>
      <c r="M15" s="143"/>
      <c r="N15" s="143"/>
      <c r="O15" s="143"/>
      <c r="P15" s="143"/>
      <c r="Q15" s="143"/>
      <c r="R15" s="143"/>
      <c r="S15" s="143"/>
      <c r="T15" s="143"/>
      <c r="U15" s="143"/>
    </row>
    <row r="16" spans="1:29" s="145" customFormat="1" ht="15" customHeight="1" x14ac:dyDescent="0.2">
      <c r="A16" s="310" t="s">
        <v>6</v>
      </c>
      <c r="B16" s="310"/>
      <c r="C16" s="310"/>
      <c r="D16" s="144"/>
      <c r="E16" s="144"/>
      <c r="F16" s="144"/>
      <c r="G16" s="144"/>
      <c r="H16" s="144"/>
      <c r="I16" s="144"/>
      <c r="J16" s="144"/>
      <c r="K16" s="144"/>
      <c r="L16" s="144"/>
      <c r="M16" s="144"/>
      <c r="N16" s="144"/>
      <c r="O16" s="144"/>
      <c r="P16" s="144"/>
      <c r="Q16" s="144"/>
      <c r="R16" s="144"/>
      <c r="S16" s="144"/>
      <c r="T16" s="144"/>
      <c r="U16" s="144"/>
    </row>
    <row r="17" spans="1:21" s="145" customFormat="1" ht="15" customHeight="1" x14ac:dyDescent="0.2">
      <c r="A17" s="350"/>
      <c r="B17" s="350"/>
      <c r="C17" s="350"/>
      <c r="D17" s="146"/>
      <c r="E17" s="146"/>
      <c r="F17" s="146"/>
      <c r="G17" s="146"/>
      <c r="H17" s="146"/>
      <c r="I17" s="146"/>
      <c r="J17" s="146"/>
      <c r="K17" s="146"/>
      <c r="L17" s="146"/>
      <c r="M17" s="146"/>
      <c r="N17" s="146"/>
      <c r="O17" s="146"/>
      <c r="P17" s="146"/>
      <c r="Q17" s="146"/>
      <c r="R17" s="146"/>
    </row>
    <row r="18" spans="1:21" s="145" customFormat="1" ht="39" customHeight="1" x14ac:dyDescent="0.2">
      <c r="A18" s="311" t="s">
        <v>406</v>
      </c>
      <c r="B18" s="311"/>
      <c r="C18" s="311"/>
      <c r="D18" s="147"/>
      <c r="E18" s="147"/>
      <c r="F18" s="147"/>
      <c r="G18" s="147"/>
      <c r="H18" s="147"/>
      <c r="I18" s="147"/>
      <c r="J18" s="147"/>
      <c r="K18" s="147"/>
      <c r="L18" s="147"/>
      <c r="M18" s="147"/>
      <c r="N18" s="147"/>
      <c r="O18" s="147"/>
      <c r="P18" s="147"/>
      <c r="Q18" s="147"/>
      <c r="R18" s="147"/>
      <c r="S18" s="147"/>
      <c r="T18" s="147"/>
      <c r="U18" s="147"/>
    </row>
    <row r="19" spans="1:21" s="145" customFormat="1" ht="15" customHeight="1" x14ac:dyDescent="0.2">
      <c r="A19" s="144"/>
      <c r="B19" s="144"/>
      <c r="C19" s="144"/>
      <c r="D19" s="144"/>
      <c r="E19" s="144"/>
      <c r="F19" s="144"/>
      <c r="G19" s="144"/>
      <c r="H19" s="146"/>
      <c r="I19" s="146"/>
      <c r="J19" s="146"/>
      <c r="K19" s="146"/>
      <c r="L19" s="146"/>
      <c r="M19" s="146"/>
      <c r="N19" s="146"/>
      <c r="O19" s="146"/>
      <c r="P19" s="146"/>
      <c r="Q19" s="146"/>
      <c r="R19" s="146"/>
    </row>
    <row r="20" spans="1:21" s="145" customFormat="1" ht="39.75" customHeight="1" x14ac:dyDescent="0.2">
      <c r="A20" s="148" t="s">
        <v>5</v>
      </c>
      <c r="B20" s="149" t="s">
        <v>61</v>
      </c>
      <c r="C20" s="129" t="s">
        <v>60</v>
      </c>
      <c r="D20" s="150"/>
      <c r="E20" s="150"/>
      <c r="F20" s="150"/>
      <c r="G20" s="150"/>
      <c r="H20" s="133"/>
      <c r="I20" s="133"/>
      <c r="J20" s="133"/>
      <c r="K20" s="133"/>
      <c r="L20" s="133"/>
      <c r="M20" s="133"/>
      <c r="N20" s="133"/>
      <c r="O20" s="133"/>
      <c r="P20" s="133"/>
      <c r="Q20" s="133"/>
      <c r="R20" s="133"/>
      <c r="S20" s="151"/>
      <c r="T20" s="151"/>
      <c r="U20" s="151"/>
    </row>
    <row r="21" spans="1:21" s="145" customFormat="1" ht="16.5" customHeight="1" x14ac:dyDescent="0.2">
      <c r="A21" s="129">
        <v>1</v>
      </c>
      <c r="B21" s="149">
        <v>2</v>
      </c>
      <c r="C21" s="129">
        <v>3</v>
      </c>
      <c r="D21" s="150"/>
      <c r="E21" s="150"/>
      <c r="F21" s="150"/>
      <c r="G21" s="150"/>
      <c r="H21" s="133"/>
      <c r="I21" s="133"/>
      <c r="J21" s="133"/>
      <c r="K21" s="133"/>
      <c r="L21" s="133"/>
      <c r="M21" s="133"/>
      <c r="N21" s="133"/>
      <c r="O21" s="133"/>
      <c r="P21" s="133"/>
      <c r="Q21" s="133"/>
      <c r="R21" s="133"/>
      <c r="S21" s="151"/>
      <c r="T21" s="151"/>
      <c r="U21" s="151"/>
    </row>
    <row r="22" spans="1:21" s="145" customFormat="1" ht="42" customHeight="1" x14ac:dyDescent="0.2">
      <c r="A22" s="24" t="s">
        <v>59</v>
      </c>
      <c r="B22" s="27" t="s">
        <v>415</v>
      </c>
      <c r="C22" s="202" t="s">
        <v>455</v>
      </c>
      <c r="D22" s="150"/>
      <c r="E22" s="150"/>
      <c r="F22" s="133"/>
      <c r="G22" s="133"/>
      <c r="H22" s="133"/>
      <c r="I22" s="133"/>
      <c r="J22" s="133"/>
      <c r="K22" s="133"/>
      <c r="L22" s="133"/>
      <c r="M22" s="133"/>
      <c r="N22" s="133"/>
      <c r="O22" s="133"/>
      <c r="P22" s="133"/>
      <c r="Q22" s="151"/>
      <c r="R22" s="151"/>
      <c r="S22" s="151"/>
      <c r="T22" s="151"/>
      <c r="U22" s="151"/>
    </row>
    <row r="23" spans="1:21" ht="61.5" customHeight="1" x14ac:dyDescent="0.25">
      <c r="A23" s="24" t="s">
        <v>58</v>
      </c>
      <c r="B23" s="28" t="s">
        <v>55</v>
      </c>
      <c r="C23" s="148" t="s">
        <v>520</v>
      </c>
      <c r="D23" s="153"/>
      <c r="E23" s="153"/>
      <c r="F23" s="153"/>
      <c r="G23" s="153"/>
      <c r="H23" s="153"/>
      <c r="I23" s="153"/>
      <c r="J23" s="153"/>
      <c r="K23" s="153"/>
      <c r="L23" s="153"/>
      <c r="M23" s="153"/>
      <c r="N23" s="153"/>
      <c r="O23" s="153"/>
      <c r="P23" s="153"/>
      <c r="Q23" s="153"/>
      <c r="R23" s="153"/>
      <c r="S23" s="153"/>
      <c r="T23" s="153"/>
      <c r="U23" s="153"/>
    </row>
    <row r="24" spans="1:21" ht="94.5" x14ac:dyDescent="0.25">
      <c r="A24" s="24" t="s">
        <v>57</v>
      </c>
      <c r="B24" s="28" t="s">
        <v>434</v>
      </c>
      <c r="C24" s="231" t="s">
        <v>555</v>
      </c>
      <c r="D24" s="153"/>
      <c r="E24" s="153"/>
      <c r="F24" s="153"/>
      <c r="G24" s="153"/>
      <c r="H24" s="153"/>
      <c r="I24" s="153"/>
      <c r="J24" s="153"/>
      <c r="K24" s="153"/>
      <c r="L24" s="153"/>
      <c r="M24" s="153"/>
      <c r="N24" s="153"/>
      <c r="O24" s="153"/>
      <c r="P24" s="153"/>
      <c r="Q24" s="153"/>
      <c r="R24" s="153"/>
      <c r="S24" s="153"/>
      <c r="T24" s="153"/>
      <c r="U24" s="153"/>
    </row>
    <row r="25" spans="1:21" ht="63" customHeight="1" x14ac:dyDescent="0.25">
      <c r="A25" s="24" t="s">
        <v>56</v>
      </c>
      <c r="B25" s="28" t="s">
        <v>435</v>
      </c>
      <c r="C25" s="148" t="s">
        <v>522</v>
      </c>
      <c r="D25" s="153"/>
      <c r="E25" s="153"/>
      <c r="F25" s="153"/>
      <c r="G25" s="153"/>
      <c r="H25" s="153"/>
      <c r="I25" s="153"/>
      <c r="J25" s="153"/>
      <c r="K25" s="153"/>
      <c r="L25" s="153"/>
      <c r="M25" s="153"/>
      <c r="N25" s="153"/>
      <c r="O25" s="153"/>
      <c r="P25" s="153"/>
      <c r="Q25" s="153"/>
      <c r="R25" s="153"/>
      <c r="S25" s="153"/>
      <c r="T25" s="153"/>
      <c r="U25" s="153"/>
    </row>
    <row r="26" spans="1:21" ht="42.75" customHeight="1" x14ac:dyDescent="0.25">
      <c r="A26" s="24" t="s">
        <v>54</v>
      </c>
      <c r="B26" s="28" t="s">
        <v>205</v>
      </c>
      <c r="C26" s="148" t="s">
        <v>510</v>
      </c>
      <c r="D26" s="153"/>
      <c r="E26" s="153"/>
      <c r="F26" s="153"/>
      <c r="G26" s="153"/>
      <c r="H26" s="153"/>
      <c r="I26" s="153"/>
      <c r="J26" s="153"/>
      <c r="K26" s="153"/>
      <c r="L26" s="153"/>
      <c r="M26" s="153"/>
      <c r="N26" s="153"/>
      <c r="O26" s="153"/>
      <c r="P26" s="153"/>
      <c r="Q26" s="153"/>
      <c r="R26" s="153"/>
      <c r="S26" s="153"/>
      <c r="T26" s="153"/>
      <c r="U26" s="153"/>
    </row>
    <row r="27" spans="1:21" ht="41.25" customHeight="1" x14ac:dyDescent="0.25">
      <c r="A27" s="24" t="s">
        <v>53</v>
      </c>
      <c r="B27" s="28" t="s">
        <v>416</v>
      </c>
      <c r="C27" s="148" t="s">
        <v>521</v>
      </c>
      <c r="D27" s="153"/>
      <c r="E27" s="153"/>
      <c r="F27" s="153"/>
      <c r="G27" s="153"/>
      <c r="H27" s="153"/>
      <c r="I27" s="153"/>
      <c r="J27" s="153"/>
      <c r="K27" s="153"/>
      <c r="L27" s="153"/>
      <c r="M27" s="153"/>
      <c r="N27" s="153"/>
      <c r="O27" s="153"/>
      <c r="P27" s="153"/>
      <c r="Q27" s="153"/>
      <c r="R27" s="153"/>
      <c r="S27" s="153"/>
      <c r="T27" s="153"/>
      <c r="U27" s="153"/>
    </row>
    <row r="28" spans="1:21" ht="42.75" customHeight="1" x14ac:dyDescent="0.25">
      <c r="A28" s="24" t="s">
        <v>51</v>
      </c>
      <c r="B28" s="28" t="s">
        <v>52</v>
      </c>
      <c r="C28" s="105">
        <v>2023</v>
      </c>
      <c r="D28" s="153"/>
      <c r="E28" s="153"/>
      <c r="F28" s="153"/>
      <c r="G28" s="153"/>
      <c r="H28" s="153"/>
      <c r="I28" s="153"/>
      <c r="J28" s="153"/>
      <c r="K28" s="153"/>
      <c r="L28" s="153"/>
      <c r="M28" s="153"/>
      <c r="N28" s="153"/>
      <c r="O28" s="153"/>
      <c r="P28" s="153"/>
      <c r="Q28" s="153"/>
      <c r="R28" s="153"/>
      <c r="S28" s="153"/>
      <c r="T28" s="153"/>
      <c r="U28" s="153"/>
    </row>
    <row r="29" spans="1:21" ht="42.75" customHeight="1" x14ac:dyDescent="0.25">
      <c r="A29" s="24" t="s">
        <v>49</v>
      </c>
      <c r="B29" s="148" t="s">
        <v>50</v>
      </c>
      <c r="C29" s="105">
        <v>2023</v>
      </c>
      <c r="D29" s="153"/>
      <c r="E29" s="153"/>
      <c r="F29" s="153"/>
      <c r="G29" s="153"/>
      <c r="H29" s="153"/>
      <c r="I29" s="153"/>
      <c r="J29" s="153"/>
      <c r="K29" s="153"/>
      <c r="L29" s="153"/>
      <c r="M29" s="153"/>
      <c r="N29" s="153"/>
      <c r="O29" s="153"/>
      <c r="P29" s="153"/>
      <c r="Q29" s="153"/>
      <c r="R29" s="153"/>
      <c r="S29" s="153"/>
      <c r="T29" s="153"/>
      <c r="U29" s="153"/>
    </row>
    <row r="30" spans="1:21" ht="42.75" customHeight="1" x14ac:dyDescent="0.25">
      <c r="A30" s="24" t="s">
        <v>67</v>
      </c>
      <c r="B30" s="148" t="s">
        <v>48</v>
      </c>
      <c r="C30" s="148" t="s">
        <v>453</v>
      </c>
      <c r="D30" s="153"/>
      <c r="E30" s="153"/>
      <c r="F30" s="153"/>
      <c r="G30" s="153"/>
      <c r="H30" s="153"/>
      <c r="I30" s="153"/>
      <c r="J30" s="153"/>
      <c r="K30" s="153"/>
      <c r="L30" s="153"/>
      <c r="M30" s="153"/>
      <c r="N30" s="153"/>
      <c r="O30" s="153"/>
      <c r="P30" s="153"/>
      <c r="Q30" s="153"/>
      <c r="R30" s="153"/>
      <c r="S30" s="153"/>
      <c r="T30" s="153"/>
      <c r="U30" s="153"/>
    </row>
    <row r="31" spans="1:21" x14ac:dyDescent="0.25">
      <c r="A31" s="153"/>
      <c r="B31" s="153"/>
      <c r="C31" s="153"/>
      <c r="D31" s="153"/>
      <c r="E31" s="153"/>
      <c r="F31" s="153"/>
      <c r="G31" s="153"/>
      <c r="H31" s="153"/>
      <c r="I31" s="153"/>
      <c r="J31" s="153"/>
      <c r="K31" s="153"/>
      <c r="L31" s="153"/>
      <c r="M31" s="153"/>
      <c r="N31" s="153"/>
      <c r="O31" s="153"/>
      <c r="P31" s="153"/>
      <c r="Q31" s="153"/>
      <c r="R31" s="153"/>
      <c r="S31" s="153"/>
      <c r="T31" s="153"/>
      <c r="U31" s="153"/>
    </row>
    <row r="32" spans="1:21" x14ac:dyDescent="0.25">
      <c r="A32" s="153"/>
      <c r="B32" s="153"/>
      <c r="C32" s="153"/>
      <c r="D32" s="153"/>
      <c r="E32" s="153"/>
      <c r="F32" s="153"/>
      <c r="G32" s="153"/>
      <c r="H32" s="153"/>
      <c r="I32" s="153"/>
      <c r="J32" s="153"/>
      <c r="K32" s="153"/>
      <c r="L32" s="153"/>
      <c r="M32" s="153"/>
      <c r="N32" s="153"/>
      <c r="O32" s="153"/>
      <c r="P32" s="153"/>
      <c r="Q32" s="153"/>
      <c r="R32" s="153"/>
      <c r="S32" s="153"/>
      <c r="T32" s="153"/>
      <c r="U32" s="153"/>
    </row>
    <row r="33" spans="1:21" x14ac:dyDescent="0.25">
      <c r="A33" s="153"/>
      <c r="B33" s="153"/>
      <c r="C33" s="153"/>
      <c r="D33" s="153"/>
      <c r="E33" s="153"/>
      <c r="F33" s="153"/>
      <c r="G33" s="153"/>
      <c r="H33" s="153"/>
      <c r="I33" s="153"/>
      <c r="J33" s="153"/>
      <c r="K33" s="153"/>
      <c r="L33" s="153"/>
      <c r="M33" s="153"/>
      <c r="N33" s="153"/>
      <c r="O33" s="153"/>
      <c r="P33" s="153"/>
      <c r="Q33" s="153"/>
      <c r="R33" s="153"/>
      <c r="S33" s="153"/>
      <c r="T33" s="153"/>
      <c r="U33" s="153"/>
    </row>
    <row r="34" spans="1:21" x14ac:dyDescent="0.25">
      <c r="A34" s="153"/>
      <c r="B34" s="153"/>
      <c r="C34" s="153"/>
      <c r="D34" s="153"/>
      <c r="E34" s="153"/>
      <c r="F34" s="153"/>
      <c r="G34" s="153"/>
      <c r="H34" s="153"/>
      <c r="I34" s="153"/>
      <c r="J34" s="153"/>
      <c r="K34" s="153"/>
      <c r="L34" s="153"/>
      <c r="M34" s="153"/>
      <c r="N34" s="153"/>
      <c r="O34" s="153"/>
      <c r="P34" s="153"/>
      <c r="Q34" s="153"/>
      <c r="R34" s="153"/>
      <c r="S34" s="153"/>
      <c r="T34" s="153"/>
      <c r="U34" s="153"/>
    </row>
    <row r="35" spans="1:21" x14ac:dyDescent="0.25">
      <c r="A35" s="153"/>
      <c r="B35" s="153"/>
      <c r="C35" s="153"/>
      <c r="D35" s="153"/>
      <c r="E35" s="153"/>
      <c r="F35" s="153"/>
      <c r="G35" s="153"/>
      <c r="H35" s="153"/>
      <c r="I35" s="153"/>
      <c r="J35" s="153"/>
      <c r="K35" s="153"/>
      <c r="L35" s="153"/>
      <c r="M35" s="153"/>
      <c r="N35" s="153"/>
      <c r="O35" s="153"/>
      <c r="P35" s="153"/>
      <c r="Q35" s="153"/>
      <c r="R35" s="153"/>
      <c r="S35" s="153"/>
      <c r="T35" s="153"/>
      <c r="U35" s="153"/>
    </row>
    <row r="36" spans="1:21" x14ac:dyDescent="0.25">
      <c r="A36" s="153"/>
      <c r="B36" s="153"/>
      <c r="C36" s="153"/>
      <c r="D36" s="153"/>
      <c r="E36" s="153"/>
      <c r="F36" s="153"/>
      <c r="G36" s="153"/>
      <c r="H36" s="153"/>
      <c r="I36" s="153"/>
      <c r="J36" s="153"/>
      <c r="K36" s="153"/>
      <c r="L36" s="153"/>
      <c r="M36" s="153"/>
      <c r="N36" s="153"/>
      <c r="O36" s="153"/>
      <c r="P36" s="153"/>
      <c r="Q36" s="153"/>
      <c r="R36" s="153"/>
      <c r="S36" s="153"/>
      <c r="T36" s="153"/>
      <c r="U36" s="153"/>
    </row>
    <row r="37" spans="1:21" x14ac:dyDescent="0.25">
      <c r="A37" s="153"/>
      <c r="B37" s="153"/>
      <c r="C37" s="153"/>
      <c r="D37" s="153"/>
      <c r="E37" s="153"/>
      <c r="F37" s="153"/>
      <c r="G37" s="153"/>
      <c r="H37" s="153"/>
      <c r="I37" s="153"/>
      <c r="J37" s="153"/>
      <c r="K37" s="153"/>
      <c r="L37" s="153"/>
      <c r="M37" s="153"/>
      <c r="N37" s="153"/>
      <c r="O37" s="153"/>
      <c r="P37" s="153"/>
      <c r="Q37" s="153"/>
      <c r="R37" s="153"/>
      <c r="S37" s="153"/>
      <c r="T37" s="153"/>
      <c r="U37" s="153"/>
    </row>
    <row r="38" spans="1:21" x14ac:dyDescent="0.25">
      <c r="A38" s="153"/>
      <c r="B38" s="153"/>
      <c r="C38" s="153"/>
      <c r="D38" s="153"/>
      <c r="E38" s="153"/>
      <c r="F38" s="153"/>
      <c r="G38" s="153"/>
      <c r="H38" s="153"/>
      <c r="I38" s="153"/>
      <c r="J38" s="153"/>
      <c r="K38" s="153"/>
      <c r="L38" s="153"/>
      <c r="M38" s="153"/>
      <c r="N38" s="153"/>
      <c r="O38" s="153"/>
      <c r="P38" s="153"/>
      <c r="Q38" s="153"/>
      <c r="R38" s="153"/>
      <c r="S38" s="153"/>
      <c r="T38" s="153"/>
      <c r="U38" s="153"/>
    </row>
    <row r="39" spans="1:21" x14ac:dyDescent="0.25">
      <c r="A39" s="153"/>
      <c r="B39" s="153"/>
      <c r="C39" s="153"/>
      <c r="D39" s="153"/>
      <c r="E39" s="153"/>
      <c r="F39" s="153"/>
      <c r="G39" s="153"/>
      <c r="H39" s="153"/>
      <c r="I39" s="153"/>
      <c r="J39" s="153"/>
      <c r="K39" s="153"/>
      <c r="L39" s="153"/>
      <c r="M39" s="153"/>
      <c r="N39" s="153"/>
      <c r="O39" s="153"/>
      <c r="P39" s="153"/>
      <c r="Q39" s="153"/>
      <c r="R39" s="153"/>
      <c r="S39" s="153"/>
      <c r="T39" s="153"/>
      <c r="U39" s="153"/>
    </row>
    <row r="40" spans="1:21" x14ac:dyDescent="0.25">
      <c r="A40" s="153"/>
      <c r="B40" s="153"/>
      <c r="C40" s="153"/>
      <c r="D40" s="153"/>
      <c r="E40" s="153"/>
      <c r="F40" s="153"/>
      <c r="G40" s="153"/>
      <c r="H40" s="153"/>
      <c r="I40" s="153"/>
      <c r="J40" s="153"/>
      <c r="K40" s="153"/>
      <c r="L40" s="153"/>
      <c r="M40" s="153"/>
      <c r="N40" s="153"/>
      <c r="O40" s="153"/>
      <c r="P40" s="153"/>
      <c r="Q40" s="153"/>
      <c r="R40" s="153"/>
      <c r="S40" s="153"/>
      <c r="T40" s="153"/>
      <c r="U40" s="153"/>
    </row>
    <row r="41" spans="1:21" x14ac:dyDescent="0.25">
      <c r="A41" s="153"/>
      <c r="B41" s="153"/>
      <c r="C41" s="153"/>
      <c r="D41" s="153"/>
      <c r="E41" s="153"/>
      <c r="F41" s="153"/>
      <c r="G41" s="153"/>
      <c r="H41" s="153"/>
      <c r="I41" s="153"/>
      <c r="J41" s="153"/>
      <c r="K41" s="153"/>
      <c r="L41" s="153"/>
      <c r="M41" s="153"/>
      <c r="N41" s="153"/>
      <c r="O41" s="153"/>
      <c r="P41" s="153"/>
      <c r="Q41" s="153"/>
      <c r="R41" s="153"/>
      <c r="S41" s="153"/>
      <c r="T41" s="153"/>
      <c r="U41" s="153"/>
    </row>
    <row r="42" spans="1:21" x14ac:dyDescent="0.25">
      <c r="A42" s="153"/>
      <c r="B42" s="153"/>
      <c r="C42" s="153"/>
      <c r="D42" s="153"/>
      <c r="E42" s="153"/>
      <c r="F42" s="153"/>
      <c r="G42" s="153"/>
      <c r="H42" s="153"/>
      <c r="I42" s="153"/>
      <c r="J42" s="153"/>
      <c r="K42" s="153"/>
      <c r="L42" s="153"/>
      <c r="M42" s="153"/>
      <c r="N42" s="153"/>
      <c r="O42" s="153"/>
      <c r="P42" s="153"/>
      <c r="Q42" s="153"/>
      <c r="R42" s="153"/>
      <c r="S42" s="153"/>
      <c r="T42" s="153"/>
      <c r="U42" s="153"/>
    </row>
    <row r="43" spans="1:21" x14ac:dyDescent="0.25">
      <c r="A43" s="153"/>
      <c r="B43" s="153"/>
      <c r="C43" s="153"/>
      <c r="D43" s="153"/>
      <c r="E43" s="153"/>
      <c r="F43" s="153"/>
      <c r="G43" s="153"/>
      <c r="H43" s="153"/>
      <c r="I43" s="153"/>
      <c r="J43" s="153"/>
      <c r="K43" s="153"/>
      <c r="L43" s="153"/>
      <c r="M43" s="153"/>
      <c r="N43" s="153"/>
      <c r="O43" s="153"/>
      <c r="P43" s="153"/>
      <c r="Q43" s="153"/>
      <c r="R43" s="153"/>
      <c r="S43" s="153"/>
      <c r="T43" s="153"/>
      <c r="U43" s="153"/>
    </row>
    <row r="44" spans="1:21" x14ac:dyDescent="0.25">
      <c r="A44" s="153"/>
      <c r="B44" s="153"/>
      <c r="C44" s="153"/>
      <c r="D44" s="153"/>
      <c r="E44" s="153"/>
      <c r="F44" s="153"/>
      <c r="G44" s="153"/>
      <c r="H44" s="153"/>
      <c r="I44" s="153"/>
      <c r="J44" s="153"/>
      <c r="K44" s="153"/>
      <c r="L44" s="153"/>
      <c r="M44" s="153"/>
      <c r="N44" s="153"/>
      <c r="O44" s="153"/>
      <c r="P44" s="153"/>
      <c r="Q44" s="153"/>
      <c r="R44" s="153"/>
      <c r="S44" s="153"/>
      <c r="T44" s="153"/>
      <c r="U44" s="153"/>
    </row>
    <row r="45" spans="1:21" x14ac:dyDescent="0.25">
      <c r="A45" s="153"/>
      <c r="B45" s="153"/>
      <c r="C45" s="153"/>
      <c r="D45" s="153"/>
      <c r="E45" s="153"/>
      <c r="F45" s="153"/>
      <c r="G45" s="153"/>
      <c r="H45" s="153"/>
      <c r="I45" s="153"/>
      <c r="J45" s="153"/>
      <c r="K45" s="153"/>
      <c r="L45" s="153"/>
      <c r="M45" s="153"/>
      <c r="N45" s="153"/>
      <c r="O45" s="153"/>
      <c r="P45" s="153"/>
      <c r="Q45" s="153"/>
      <c r="R45" s="153"/>
      <c r="S45" s="153"/>
      <c r="T45" s="153"/>
      <c r="U45" s="153"/>
    </row>
    <row r="46" spans="1:21" x14ac:dyDescent="0.25">
      <c r="A46" s="153"/>
      <c r="B46" s="153"/>
      <c r="C46" s="153"/>
      <c r="D46" s="153"/>
      <c r="E46" s="153"/>
      <c r="F46" s="153"/>
      <c r="G46" s="153"/>
      <c r="H46" s="153"/>
      <c r="I46" s="153"/>
      <c r="J46" s="153"/>
      <c r="K46" s="153"/>
      <c r="L46" s="153"/>
      <c r="M46" s="153"/>
      <c r="N46" s="153"/>
      <c r="O46" s="153"/>
      <c r="P46" s="153"/>
      <c r="Q46" s="153"/>
      <c r="R46" s="153"/>
      <c r="S46" s="153"/>
      <c r="T46" s="153"/>
      <c r="U46" s="153"/>
    </row>
    <row r="47" spans="1:21" x14ac:dyDescent="0.25">
      <c r="A47" s="153"/>
      <c r="B47" s="153"/>
      <c r="C47" s="153"/>
      <c r="D47" s="153"/>
      <c r="E47" s="153"/>
      <c r="F47" s="153"/>
      <c r="G47" s="153"/>
      <c r="H47" s="153"/>
      <c r="I47" s="153"/>
      <c r="J47" s="153"/>
      <c r="K47" s="153"/>
      <c r="L47" s="153"/>
      <c r="M47" s="153"/>
      <c r="N47" s="153"/>
      <c r="O47" s="153"/>
      <c r="P47" s="153"/>
      <c r="Q47" s="153"/>
      <c r="R47" s="153"/>
      <c r="S47" s="153"/>
      <c r="T47" s="153"/>
      <c r="U47" s="153"/>
    </row>
    <row r="48" spans="1:21" x14ac:dyDescent="0.25">
      <c r="A48" s="153"/>
      <c r="B48" s="153"/>
      <c r="C48" s="153"/>
      <c r="D48" s="153"/>
      <c r="E48" s="153"/>
      <c r="F48" s="153"/>
      <c r="G48" s="153"/>
      <c r="H48" s="153"/>
      <c r="I48" s="153"/>
      <c r="J48" s="153"/>
      <c r="K48" s="153"/>
      <c r="L48" s="153"/>
      <c r="M48" s="153"/>
      <c r="N48" s="153"/>
      <c r="O48" s="153"/>
      <c r="P48" s="153"/>
      <c r="Q48" s="153"/>
      <c r="R48" s="153"/>
      <c r="S48" s="153"/>
      <c r="T48" s="153"/>
      <c r="U48" s="153"/>
    </row>
    <row r="49" spans="1:21" x14ac:dyDescent="0.25">
      <c r="A49" s="153"/>
      <c r="B49" s="153"/>
      <c r="C49" s="153"/>
      <c r="D49" s="153"/>
      <c r="E49" s="153"/>
      <c r="F49" s="153"/>
      <c r="G49" s="153"/>
      <c r="H49" s="153"/>
      <c r="I49" s="153"/>
      <c r="J49" s="153"/>
      <c r="K49" s="153"/>
      <c r="L49" s="153"/>
      <c r="M49" s="153"/>
      <c r="N49" s="153"/>
      <c r="O49" s="153"/>
      <c r="P49" s="153"/>
      <c r="Q49" s="153"/>
      <c r="R49" s="153"/>
      <c r="S49" s="153"/>
      <c r="T49" s="153"/>
      <c r="U49" s="153"/>
    </row>
    <row r="50" spans="1:21" x14ac:dyDescent="0.25">
      <c r="A50" s="153"/>
      <c r="B50" s="153"/>
      <c r="C50" s="153"/>
      <c r="D50" s="153"/>
      <c r="E50" s="153"/>
      <c r="F50" s="153"/>
      <c r="G50" s="153"/>
      <c r="H50" s="153"/>
      <c r="I50" s="153"/>
      <c r="J50" s="153"/>
      <c r="K50" s="153"/>
      <c r="L50" s="153"/>
      <c r="M50" s="153"/>
      <c r="N50" s="153"/>
      <c r="O50" s="153"/>
      <c r="P50" s="153"/>
      <c r="Q50" s="153"/>
      <c r="R50" s="153"/>
      <c r="S50" s="153"/>
      <c r="T50" s="153"/>
      <c r="U50" s="153"/>
    </row>
    <row r="51" spans="1:21" x14ac:dyDescent="0.25">
      <c r="A51" s="153"/>
      <c r="B51" s="153"/>
      <c r="C51" s="153"/>
      <c r="D51" s="153"/>
      <c r="E51" s="153"/>
      <c r="F51" s="153"/>
      <c r="G51" s="153"/>
      <c r="H51" s="153"/>
      <c r="I51" s="153"/>
      <c r="J51" s="153"/>
      <c r="K51" s="153"/>
      <c r="L51" s="153"/>
      <c r="M51" s="153"/>
      <c r="N51" s="153"/>
      <c r="O51" s="153"/>
      <c r="P51" s="153"/>
      <c r="Q51" s="153"/>
      <c r="R51" s="153"/>
      <c r="S51" s="153"/>
      <c r="T51" s="153"/>
      <c r="U51" s="153"/>
    </row>
    <row r="52" spans="1:21" x14ac:dyDescent="0.25">
      <c r="A52" s="153"/>
      <c r="B52" s="153"/>
      <c r="C52" s="153"/>
      <c r="D52" s="153"/>
      <c r="E52" s="153"/>
      <c r="F52" s="153"/>
      <c r="G52" s="153"/>
      <c r="H52" s="153"/>
      <c r="I52" s="153"/>
      <c r="J52" s="153"/>
      <c r="K52" s="153"/>
      <c r="L52" s="153"/>
      <c r="M52" s="153"/>
      <c r="N52" s="153"/>
      <c r="O52" s="153"/>
      <c r="P52" s="153"/>
      <c r="Q52" s="153"/>
      <c r="R52" s="153"/>
      <c r="S52" s="153"/>
      <c r="T52" s="153"/>
      <c r="U52" s="153"/>
    </row>
    <row r="53" spans="1:21" x14ac:dyDescent="0.25">
      <c r="A53" s="153"/>
      <c r="B53" s="153"/>
      <c r="C53" s="153"/>
      <c r="D53" s="153"/>
      <c r="E53" s="153"/>
      <c r="F53" s="153"/>
      <c r="G53" s="153"/>
      <c r="H53" s="153"/>
      <c r="I53" s="153"/>
      <c r="J53" s="153"/>
      <c r="K53" s="153"/>
      <c r="L53" s="153"/>
      <c r="M53" s="153"/>
      <c r="N53" s="153"/>
      <c r="O53" s="153"/>
      <c r="P53" s="153"/>
      <c r="Q53" s="153"/>
      <c r="R53" s="153"/>
      <c r="S53" s="153"/>
      <c r="T53" s="153"/>
      <c r="U53" s="153"/>
    </row>
    <row r="54" spans="1:21" x14ac:dyDescent="0.25">
      <c r="A54" s="153"/>
      <c r="B54" s="153"/>
      <c r="C54" s="153"/>
      <c r="D54" s="153"/>
      <c r="E54" s="153"/>
      <c r="F54" s="153"/>
      <c r="G54" s="153"/>
      <c r="H54" s="153"/>
      <c r="I54" s="153"/>
      <c r="J54" s="153"/>
      <c r="K54" s="153"/>
      <c r="L54" s="153"/>
      <c r="M54" s="153"/>
      <c r="N54" s="153"/>
      <c r="O54" s="153"/>
      <c r="P54" s="153"/>
      <c r="Q54" s="153"/>
      <c r="R54" s="153"/>
      <c r="S54" s="153"/>
      <c r="T54" s="153"/>
      <c r="U54" s="153"/>
    </row>
    <row r="55" spans="1:21" x14ac:dyDescent="0.25">
      <c r="A55" s="153"/>
      <c r="B55" s="153"/>
      <c r="C55" s="153"/>
      <c r="D55" s="153"/>
      <c r="E55" s="153"/>
      <c r="F55" s="153"/>
      <c r="G55" s="153"/>
      <c r="H55" s="153"/>
      <c r="I55" s="153"/>
      <c r="J55" s="153"/>
      <c r="K55" s="153"/>
      <c r="L55" s="153"/>
      <c r="M55" s="153"/>
      <c r="N55" s="153"/>
      <c r="O55" s="153"/>
      <c r="P55" s="153"/>
      <c r="Q55" s="153"/>
      <c r="R55" s="153"/>
      <c r="S55" s="153"/>
      <c r="T55" s="153"/>
      <c r="U55" s="153"/>
    </row>
    <row r="56" spans="1:21" x14ac:dyDescent="0.25">
      <c r="A56" s="153"/>
      <c r="B56" s="153"/>
      <c r="C56" s="153"/>
      <c r="D56" s="153"/>
      <c r="E56" s="153"/>
      <c r="F56" s="153"/>
      <c r="G56" s="153"/>
      <c r="H56" s="153"/>
      <c r="I56" s="153"/>
      <c r="J56" s="153"/>
      <c r="K56" s="153"/>
      <c r="L56" s="153"/>
      <c r="M56" s="153"/>
      <c r="N56" s="153"/>
      <c r="O56" s="153"/>
      <c r="P56" s="153"/>
      <c r="Q56" s="153"/>
      <c r="R56" s="153"/>
      <c r="S56" s="153"/>
      <c r="T56" s="153"/>
      <c r="U56" s="153"/>
    </row>
    <row r="57" spans="1:21" x14ac:dyDescent="0.25">
      <c r="A57" s="153"/>
      <c r="B57" s="153"/>
      <c r="C57" s="153"/>
      <c r="D57" s="153"/>
      <c r="E57" s="153"/>
      <c r="F57" s="153"/>
      <c r="G57" s="153"/>
      <c r="H57" s="153"/>
      <c r="I57" s="153"/>
      <c r="J57" s="153"/>
      <c r="K57" s="153"/>
      <c r="L57" s="153"/>
      <c r="M57" s="153"/>
      <c r="N57" s="153"/>
      <c r="O57" s="153"/>
      <c r="P57" s="153"/>
      <c r="Q57" s="153"/>
      <c r="R57" s="153"/>
      <c r="S57" s="153"/>
      <c r="T57" s="153"/>
      <c r="U57" s="153"/>
    </row>
    <row r="58" spans="1:21" x14ac:dyDescent="0.25">
      <c r="A58" s="153"/>
      <c r="B58" s="153"/>
      <c r="C58" s="153"/>
      <c r="D58" s="153"/>
      <c r="E58" s="153"/>
      <c r="F58" s="153"/>
      <c r="G58" s="153"/>
      <c r="H58" s="153"/>
      <c r="I58" s="153"/>
      <c r="J58" s="153"/>
      <c r="K58" s="153"/>
      <c r="L58" s="153"/>
      <c r="M58" s="153"/>
      <c r="N58" s="153"/>
      <c r="O58" s="153"/>
      <c r="P58" s="153"/>
      <c r="Q58" s="153"/>
      <c r="R58" s="153"/>
      <c r="S58" s="153"/>
      <c r="T58" s="153"/>
      <c r="U58" s="153"/>
    </row>
    <row r="59" spans="1:21" x14ac:dyDescent="0.25">
      <c r="A59" s="153"/>
      <c r="B59" s="153"/>
      <c r="C59" s="153"/>
      <c r="D59" s="153"/>
      <c r="E59" s="153"/>
      <c r="F59" s="153"/>
      <c r="G59" s="153"/>
      <c r="H59" s="153"/>
      <c r="I59" s="153"/>
      <c r="J59" s="153"/>
      <c r="K59" s="153"/>
      <c r="L59" s="153"/>
      <c r="M59" s="153"/>
      <c r="N59" s="153"/>
      <c r="O59" s="153"/>
      <c r="P59" s="153"/>
      <c r="Q59" s="153"/>
      <c r="R59" s="153"/>
      <c r="S59" s="153"/>
      <c r="T59" s="153"/>
      <c r="U59" s="153"/>
    </row>
    <row r="60" spans="1:21" x14ac:dyDescent="0.25">
      <c r="A60" s="153"/>
      <c r="B60" s="153"/>
      <c r="C60" s="153"/>
      <c r="D60" s="153"/>
      <c r="E60" s="153"/>
      <c r="F60" s="153"/>
      <c r="G60" s="153"/>
      <c r="H60" s="153"/>
      <c r="I60" s="153"/>
      <c r="J60" s="153"/>
      <c r="K60" s="153"/>
      <c r="L60" s="153"/>
      <c r="M60" s="153"/>
      <c r="N60" s="153"/>
      <c r="O60" s="153"/>
      <c r="P60" s="153"/>
      <c r="Q60" s="153"/>
      <c r="R60" s="153"/>
      <c r="S60" s="153"/>
      <c r="T60" s="153"/>
      <c r="U60" s="153"/>
    </row>
    <row r="61" spans="1:21" x14ac:dyDescent="0.25">
      <c r="A61" s="153"/>
      <c r="B61" s="153"/>
      <c r="C61" s="153"/>
      <c r="D61" s="153"/>
      <c r="E61" s="153"/>
      <c r="F61" s="153"/>
      <c r="G61" s="153"/>
      <c r="H61" s="153"/>
      <c r="I61" s="153"/>
      <c r="J61" s="153"/>
      <c r="K61" s="153"/>
      <c r="L61" s="153"/>
      <c r="M61" s="153"/>
      <c r="N61" s="153"/>
      <c r="O61" s="153"/>
      <c r="P61" s="153"/>
      <c r="Q61" s="153"/>
      <c r="R61" s="153"/>
      <c r="S61" s="153"/>
      <c r="T61" s="153"/>
      <c r="U61" s="153"/>
    </row>
    <row r="62" spans="1:21" x14ac:dyDescent="0.25">
      <c r="A62" s="153"/>
      <c r="B62" s="153"/>
      <c r="C62" s="153"/>
      <c r="D62" s="153"/>
      <c r="E62" s="153"/>
      <c r="F62" s="153"/>
      <c r="G62" s="153"/>
      <c r="H62" s="153"/>
      <c r="I62" s="153"/>
      <c r="J62" s="153"/>
      <c r="K62" s="153"/>
      <c r="L62" s="153"/>
      <c r="M62" s="153"/>
      <c r="N62" s="153"/>
      <c r="O62" s="153"/>
      <c r="P62" s="153"/>
      <c r="Q62" s="153"/>
      <c r="R62" s="153"/>
      <c r="S62" s="153"/>
      <c r="T62" s="153"/>
      <c r="U62" s="153"/>
    </row>
    <row r="63" spans="1:21" x14ac:dyDescent="0.25">
      <c r="A63" s="153"/>
      <c r="B63" s="153"/>
      <c r="C63" s="153"/>
      <c r="D63" s="153"/>
      <c r="E63" s="153"/>
      <c r="F63" s="153"/>
      <c r="G63" s="153"/>
      <c r="H63" s="153"/>
      <c r="I63" s="153"/>
      <c r="J63" s="153"/>
      <c r="K63" s="153"/>
      <c r="L63" s="153"/>
      <c r="M63" s="153"/>
      <c r="N63" s="153"/>
      <c r="O63" s="153"/>
      <c r="P63" s="153"/>
      <c r="Q63" s="153"/>
      <c r="R63" s="153"/>
      <c r="S63" s="153"/>
      <c r="T63" s="153"/>
      <c r="U63" s="153"/>
    </row>
    <row r="64" spans="1:21" x14ac:dyDescent="0.25">
      <c r="A64" s="153"/>
      <c r="B64" s="153"/>
      <c r="C64" s="153"/>
      <c r="D64" s="153"/>
      <c r="E64" s="153"/>
      <c r="F64" s="153"/>
      <c r="G64" s="153"/>
      <c r="H64" s="153"/>
      <c r="I64" s="153"/>
      <c r="J64" s="153"/>
      <c r="K64" s="153"/>
      <c r="L64" s="153"/>
      <c r="M64" s="153"/>
      <c r="N64" s="153"/>
      <c r="O64" s="153"/>
      <c r="P64" s="153"/>
      <c r="Q64" s="153"/>
      <c r="R64" s="153"/>
      <c r="S64" s="153"/>
      <c r="T64" s="153"/>
      <c r="U64" s="153"/>
    </row>
    <row r="65" spans="1:21" x14ac:dyDescent="0.25">
      <c r="A65" s="153"/>
      <c r="B65" s="153"/>
      <c r="C65" s="153"/>
      <c r="D65" s="153"/>
      <c r="E65" s="153"/>
      <c r="F65" s="153"/>
      <c r="G65" s="153"/>
      <c r="H65" s="153"/>
      <c r="I65" s="153"/>
      <c r="J65" s="153"/>
      <c r="K65" s="153"/>
      <c r="L65" s="153"/>
      <c r="M65" s="153"/>
      <c r="N65" s="153"/>
      <c r="O65" s="153"/>
      <c r="P65" s="153"/>
      <c r="Q65" s="153"/>
      <c r="R65" s="153"/>
      <c r="S65" s="153"/>
      <c r="T65" s="153"/>
      <c r="U65" s="153"/>
    </row>
    <row r="66" spans="1:21" x14ac:dyDescent="0.25">
      <c r="A66" s="153"/>
      <c r="B66" s="153"/>
      <c r="C66" s="153"/>
      <c r="D66" s="153"/>
      <c r="E66" s="153"/>
      <c r="F66" s="153"/>
      <c r="G66" s="153"/>
      <c r="H66" s="153"/>
      <c r="I66" s="153"/>
      <c r="J66" s="153"/>
      <c r="K66" s="153"/>
      <c r="L66" s="153"/>
      <c r="M66" s="153"/>
      <c r="N66" s="153"/>
      <c r="O66" s="153"/>
      <c r="P66" s="153"/>
      <c r="Q66" s="153"/>
      <c r="R66" s="153"/>
      <c r="S66" s="153"/>
      <c r="T66" s="153"/>
      <c r="U66" s="153"/>
    </row>
    <row r="67" spans="1:21" x14ac:dyDescent="0.25">
      <c r="A67" s="153"/>
      <c r="B67" s="153"/>
      <c r="C67" s="153"/>
      <c r="D67" s="153"/>
      <c r="E67" s="153"/>
      <c r="F67" s="153"/>
      <c r="G67" s="153"/>
      <c r="H67" s="153"/>
      <c r="I67" s="153"/>
      <c r="J67" s="153"/>
      <c r="K67" s="153"/>
      <c r="L67" s="153"/>
      <c r="M67" s="153"/>
      <c r="N67" s="153"/>
      <c r="O67" s="153"/>
      <c r="P67" s="153"/>
      <c r="Q67" s="153"/>
      <c r="R67" s="153"/>
      <c r="S67" s="153"/>
      <c r="T67" s="153"/>
      <c r="U67" s="153"/>
    </row>
    <row r="68" spans="1:21" x14ac:dyDescent="0.25">
      <c r="A68" s="153"/>
      <c r="B68" s="153"/>
      <c r="C68" s="153"/>
      <c r="D68" s="153"/>
      <c r="E68" s="153"/>
      <c r="F68" s="153"/>
      <c r="G68" s="153"/>
      <c r="H68" s="153"/>
      <c r="I68" s="153"/>
      <c r="J68" s="153"/>
      <c r="K68" s="153"/>
      <c r="L68" s="153"/>
      <c r="M68" s="153"/>
      <c r="N68" s="153"/>
      <c r="O68" s="153"/>
      <c r="P68" s="153"/>
      <c r="Q68" s="153"/>
      <c r="R68" s="153"/>
      <c r="S68" s="153"/>
      <c r="T68" s="153"/>
      <c r="U68" s="153"/>
    </row>
    <row r="69" spans="1:21" x14ac:dyDescent="0.25">
      <c r="A69" s="153"/>
      <c r="B69" s="153"/>
      <c r="C69" s="153"/>
      <c r="D69" s="153"/>
      <c r="E69" s="153"/>
      <c r="F69" s="153"/>
      <c r="G69" s="153"/>
      <c r="H69" s="153"/>
      <c r="I69" s="153"/>
      <c r="J69" s="153"/>
      <c r="K69" s="153"/>
      <c r="L69" s="153"/>
      <c r="M69" s="153"/>
      <c r="N69" s="153"/>
      <c r="O69" s="153"/>
      <c r="P69" s="153"/>
      <c r="Q69" s="153"/>
      <c r="R69" s="153"/>
      <c r="S69" s="153"/>
      <c r="T69" s="153"/>
      <c r="U69" s="153"/>
    </row>
    <row r="70" spans="1:21" x14ac:dyDescent="0.25">
      <c r="A70" s="153"/>
      <c r="B70" s="153"/>
      <c r="C70" s="153"/>
      <c r="D70" s="153"/>
      <c r="E70" s="153"/>
      <c r="F70" s="153"/>
      <c r="G70" s="153"/>
      <c r="H70" s="153"/>
      <c r="I70" s="153"/>
      <c r="J70" s="153"/>
      <c r="K70" s="153"/>
      <c r="L70" s="153"/>
      <c r="M70" s="153"/>
      <c r="N70" s="153"/>
      <c r="O70" s="153"/>
      <c r="P70" s="153"/>
      <c r="Q70" s="153"/>
      <c r="R70" s="153"/>
      <c r="S70" s="153"/>
      <c r="T70" s="153"/>
      <c r="U70" s="153"/>
    </row>
    <row r="71" spans="1:21" x14ac:dyDescent="0.25">
      <c r="A71" s="153"/>
      <c r="B71" s="153"/>
      <c r="C71" s="153"/>
      <c r="D71" s="153"/>
      <c r="E71" s="153"/>
      <c r="F71" s="153"/>
      <c r="G71" s="153"/>
      <c r="H71" s="153"/>
      <c r="I71" s="153"/>
      <c r="J71" s="153"/>
      <c r="K71" s="153"/>
      <c r="L71" s="153"/>
      <c r="M71" s="153"/>
      <c r="N71" s="153"/>
      <c r="O71" s="153"/>
      <c r="P71" s="153"/>
      <c r="Q71" s="153"/>
      <c r="R71" s="153"/>
      <c r="S71" s="153"/>
      <c r="T71" s="153"/>
      <c r="U71" s="153"/>
    </row>
    <row r="72" spans="1:21" x14ac:dyDescent="0.25">
      <c r="A72" s="153"/>
      <c r="B72" s="153"/>
      <c r="C72" s="153"/>
      <c r="D72" s="153"/>
      <c r="E72" s="153"/>
      <c r="F72" s="153"/>
      <c r="G72" s="153"/>
      <c r="H72" s="153"/>
      <c r="I72" s="153"/>
      <c r="J72" s="153"/>
      <c r="K72" s="153"/>
      <c r="L72" s="153"/>
      <c r="M72" s="153"/>
      <c r="N72" s="153"/>
      <c r="O72" s="153"/>
      <c r="P72" s="153"/>
      <c r="Q72" s="153"/>
      <c r="R72" s="153"/>
      <c r="S72" s="153"/>
      <c r="T72" s="153"/>
      <c r="U72" s="153"/>
    </row>
    <row r="73" spans="1:21" x14ac:dyDescent="0.25">
      <c r="A73" s="153"/>
      <c r="B73" s="153"/>
      <c r="C73" s="153"/>
      <c r="D73" s="153"/>
      <c r="E73" s="153"/>
      <c r="F73" s="153"/>
      <c r="G73" s="153"/>
      <c r="H73" s="153"/>
      <c r="I73" s="153"/>
      <c r="J73" s="153"/>
      <c r="K73" s="153"/>
      <c r="L73" s="153"/>
      <c r="M73" s="153"/>
      <c r="N73" s="153"/>
      <c r="O73" s="153"/>
      <c r="P73" s="153"/>
      <c r="Q73" s="153"/>
      <c r="R73" s="153"/>
      <c r="S73" s="153"/>
      <c r="T73" s="153"/>
      <c r="U73" s="153"/>
    </row>
    <row r="74" spans="1:21" x14ac:dyDescent="0.25">
      <c r="A74" s="153"/>
      <c r="B74" s="153"/>
      <c r="C74" s="153"/>
      <c r="D74" s="153"/>
      <c r="E74" s="153"/>
      <c r="F74" s="153"/>
      <c r="G74" s="153"/>
      <c r="H74" s="153"/>
      <c r="I74" s="153"/>
      <c r="J74" s="153"/>
      <c r="K74" s="153"/>
      <c r="L74" s="153"/>
      <c r="M74" s="153"/>
      <c r="N74" s="153"/>
      <c r="O74" s="153"/>
      <c r="P74" s="153"/>
      <c r="Q74" s="153"/>
      <c r="R74" s="153"/>
      <c r="S74" s="153"/>
      <c r="T74" s="153"/>
      <c r="U74" s="153"/>
    </row>
    <row r="75" spans="1:21" x14ac:dyDescent="0.25">
      <c r="A75" s="153"/>
      <c r="B75" s="153"/>
      <c r="C75" s="153"/>
      <c r="D75" s="153"/>
      <c r="E75" s="153"/>
      <c r="F75" s="153"/>
      <c r="G75" s="153"/>
      <c r="H75" s="153"/>
      <c r="I75" s="153"/>
      <c r="J75" s="153"/>
      <c r="K75" s="153"/>
      <c r="L75" s="153"/>
      <c r="M75" s="153"/>
      <c r="N75" s="153"/>
      <c r="O75" s="153"/>
      <c r="P75" s="153"/>
      <c r="Q75" s="153"/>
      <c r="R75" s="153"/>
      <c r="S75" s="153"/>
      <c r="T75" s="153"/>
      <c r="U75" s="153"/>
    </row>
    <row r="76" spans="1:21" x14ac:dyDescent="0.25">
      <c r="A76" s="153"/>
      <c r="B76" s="153"/>
      <c r="C76" s="153"/>
      <c r="D76" s="153"/>
      <c r="E76" s="153"/>
      <c r="F76" s="153"/>
      <c r="G76" s="153"/>
      <c r="H76" s="153"/>
      <c r="I76" s="153"/>
      <c r="J76" s="153"/>
      <c r="K76" s="153"/>
      <c r="L76" s="153"/>
      <c r="M76" s="153"/>
      <c r="N76" s="153"/>
      <c r="O76" s="153"/>
      <c r="P76" s="153"/>
      <c r="Q76" s="153"/>
      <c r="R76" s="153"/>
      <c r="S76" s="153"/>
      <c r="T76" s="153"/>
      <c r="U76" s="153"/>
    </row>
    <row r="77" spans="1:21" x14ac:dyDescent="0.25">
      <c r="A77" s="153"/>
      <c r="B77" s="153"/>
      <c r="C77" s="153"/>
      <c r="D77" s="153"/>
      <c r="E77" s="153"/>
      <c r="F77" s="153"/>
      <c r="G77" s="153"/>
      <c r="H77" s="153"/>
      <c r="I77" s="153"/>
      <c r="J77" s="153"/>
      <c r="K77" s="153"/>
      <c r="L77" s="153"/>
      <c r="M77" s="153"/>
      <c r="N77" s="153"/>
      <c r="O77" s="153"/>
      <c r="P77" s="153"/>
      <c r="Q77" s="153"/>
      <c r="R77" s="153"/>
      <c r="S77" s="153"/>
      <c r="T77" s="153"/>
      <c r="U77" s="153"/>
    </row>
    <row r="78" spans="1:21" x14ac:dyDescent="0.25">
      <c r="A78" s="153"/>
      <c r="B78" s="153"/>
      <c r="C78" s="153"/>
      <c r="D78" s="153"/>
      <c r="E78" s="153"/>
      <c r="F78" s="153"/>
      <c r="G78" s="153"/>
      <c r="H78" s="153"/>
      <c r="I78" s="153"/>
      <c r="J78" s="153"/>
      <c r="K78" s="153"/>
      <c r="L78" s="153"/>
      <c r="M78" s="153"/>
      <c r="N78" s="153"/>
      <c r="O78" s="153"/>
      <c r="P78" s="153"/>
      <c r="Q78" s="153"/>
      <c r="R78" s="153"/>
      <c r="S78" s="153"/>
      <c r="T78" s="153"/>
      <c r="U78" s="153"/>
    </row>
    <row r="79" spans="1:21" x14ac:dyDescent="0.25">
      <c r="A79" s="153"/>
      <c r="B79" s="153"/>
      <c r="C79" s="153"/>
      <c r="D79" s="153"/>
      <c r="E79" s="153"/>
      <c r="F79" s="153"/>
      <c r="G79" s="153"/>
      <c r="H79" s="153"/>
      <c r="I79" s="153"/>
      <c r="J79" s="153"/>
      <c r="K79" s="153"/>
      <c r="L79" s="153"/>
      <c r="M79" s="153"/>
      <c r="N79" s="153"/>
      <c r="O79" s="153"/>
      <c r="P79" s="153"/>
      <c r="Q79" s="153"/>
      <c r="R79" s="153"/>
      <c r="S79" s="153"/>
      <c r="T79" s="153"/>
      <c r="U79" s="153"/>
    </row>
    <row r="80" spans="1:21" x14ac:dyDescent="0.25">
      <c r="A80" s="153"/>
      <c r="B80" s="153"/>
      <c r="C80" s="153"/>
      <c r="D80" s="153"/>
      <c r="E80" s="153"/>
      <c r="F80" s="153"/>
      <c r="G80" s="153"/>
      <c r="H80" s="153"/>
      <c r="I80" s="153"/>
      <c r="J80" s="153"/>
      <c r="K80" s="153"/>
      <c r="L80" s="153"/>
      <c r="M80" s="153"/>
      <c r="N80" s="153"/>
      <c r="O80" s="153"/>
      <c r="P80" s="153"/>
      <c r="Q80" s="153"/>
      <c r="R80" s="153"/>
      <c r="S80" s="153"/>
      <c r="T80" s="153"/>
      <c r="U80" s="153"/>
    </row>
    <row r="81" spans="1:21" x14ac:dyDescent="0.25">
      <c r="A81" s="153"/>
      <c r="B81" s="153"/>
      <c r="C81" s="153"/>
      <c r="D81" s="153"/>
      <c r="E81" s="153"/>
      <c r="F81" s="153"/>
      <c r="G81" s="153"/>
      <c r="H81" s="153"/>
      <c r="I81" s="153"/>
      <c r="J81" s="153"/>
      <c r="K81" s="153"/>
      <c r="L81" s="153"/>
      <c r="M81" s="153"/>
      <c r="N81" s="153"/>
      <c r="O81" s="153"/>
      <c r="P81" s="153"/>
      <c r="Q81" s="153"/>
      <c r="R81" s="153"/>
      <c r="S81" s="153"/>
      <c r="T81" s="153"/>
      <c r="U81" s="153"/>
    </row>
    <row r="82" spans="1:21" x14ac:dyDescent="0.25">
      <c r="A82" s="153"/>
      <c r="B82" s="153"/>
      <c r="C82" s="153"/>
      <c r="D82" s="153"/>
      <c r="E82" s="153"/>
      <c r="F82" s="153"/>
      <c r="G82" s="153"/>
      <c r="H82" s="153"/>
      <c r="I82" s="153"/>
      <c r="J82" s="153"/>
      <c r="K82" s="153"/>
      <c r="L82" s="153"/>
      <c r="M82" s="153"/>
      <c r="N82" s="153"/>
      <c r="O82" s="153"/>
      <c r="P82" s="153"/>
      <c r="Q82" s="153"/>
      <c r="R82" s="153"/>
      <c r="S82" s="153"/>
      <c r="T82" s="153"/>
      <c r="U82" s="153"/>
    </row>
    <row r="83" spans="1:21" x14ac:dyDescent="0.25">
      <c r="A83" s="153"/>
      <c r="B83" s="153"/>
      <c r="C83" s="153"/>
      <c r="D83" s="153"/>
      <c r="E83" s="153"/>
      <c r="F83" s="153"/>
      <c r="G83" s="153"/>
      <c r="H83" s="153"/>
      <c r="I83" s="153"/>
      <c r="J83" s="153"/>
      <c r="K83" s="153"/>
      <c r="L83" s="153"/>
      <c r="M83" s="153"/>
      <c r="N83" s="153"/>
      <c r="O83" s="153"/>
      <c r="P83" s="153"/>
      <c r="Q83" s="153"/>
      <c r="R83" s="153"/>
      <c r="S83" s="153"/>
      <c r="T83" s="153"/>
      <c r="U83" s="153"/>
    </row>
    <row r="84" spans="1:21" x14ac:dyDescent="0.25">
      <c r="A84" s="153"/>
      <c r="B84" s="153"/>
      <c r="C84" s="153"/>
      <c r="D84" s="153"/>
      <c r="E84" s="153"/>
      <c r="F84" s="153"/>
      <c r="G84" s="153"/>
      <c r="H84" s="153"/>
      <c r="I84" s="153"/>
      <c r="J84" s="153"/>
      <c r="K84" s="153"/>
      <c r="L84" s="153"/>
      <c r="M84" s="153"/>
      <c r="N84" s="153"/>
      <c r="O84" s="153"/>
      <c r="P84" s="153"/>
      <c r="Q84" s="153"/>
      <c r="R84" s="153"/>
      <c r="S84" s="153"/>
      <c r="T84" s="153"/>
      <c r="U84" s="153"/>
    </row>
    <row r="85" spans="1:21" x14ac:dyDescent="0.25">
      <c r="A85" s="153"/>
      <c r="B85" s="153"/>
      <c r="C85" s="153"/>
      <c r="D85" s="153"/>
      <c r="E85" s="153"/>
      <c r="F85" s="153"/>
      <c r="G85" s="153"/>
      <c r="H85" s="153"/>
      <c r="I85" s="153"/>
      <c r="J85" s="153"/>
      <c r="K85" s="153"/>
      <c r="L85" s="153"/>
      <c r="M85" s="153"/>
      <c r="N85" s="153"/>
      <c r="O85" s="153"/>
      <c r="P85" s="153"/>
      <c r="Q85" s="153"/>
      <c r="R85" s="153"/>
      <c r="S85" s="153"/>
      <c r="T85" s="153"/>
      <c r="U85" s="153"/>
    </row>
    <row r="86" spans="1:21" x14ac:dyDescent="0.25">
      <c r="A86" s="153"/>
      <c r="B86" s="153"/>
      <c r="C86" s="153"/>
      <c r="D86" s="153"/>
      <c r="E86" s="153"/>
      <c r="F86" s="153"/>
      <c r="G86" s="153"/>
      <c r="H86" s="153"/>
      <c r="I86" s="153"/>
      <c r="J86" s="153"/>
      <c r="K86" s="153"/>
      <c r="L86" s="153"/>
      <c r="M86" s="153"/>
      <c r="N86" s="153"/>
      <c r="O86" s="153"/>
      <c r="P86" s="153"/>
      <c r="Q86" s="153"/>
      <c r="R86" s="153"/>
      <c r="S86" s="153"/>
      <c r="T86" s="153"/>
      <c r="U86" s="153"/>
    </row>
    <row r="87" spans="1:21" x14ac:dyDescent="0.25">
      <c r="A87" s="153"/>
      <c r="B87" s="153"/>
      <c r="C87" s="153"/>
      <c r="D87" s="153"/>
      <c r="E87" s="153"/>
      <c r="F87" s="153"/>
      <c r="G87" s="153"/>
      <c r="H87" s="153"/>
      <c r="I87" s="153"/>
      <c r="J87" s="153"/>
      <c r="K87" s="153"/>
      <c r="L87" s="153"/>
      <c r="M87" s="153"/>
      <c r="N87" s="153"/>
      <c r="O87" s="153"/>
      <c r="P87" s="153"/>
      <c r="Q87" s="153"/>
      <c r="R87" s="153"/>
      <c r="S87" s="153"/>
      <c r="T87" s="153"/>
      <c r="U87" s="153"/>
    </row>
    <row r="88" spans="1:21" x14ac:dyDescent="0.25">
      <c r="A88" s="153"/>
      <c r="B88" s="153"/>
      <c r="C88" s="153"/>
      <c r="D88" s="153"/>
      <c r="E88" s="153"/>
      <c r="F88" s="153"/>
      <c r="G88" s="153"/>
      <c r="H88" s="153"/>
      <c r="I88" s="153"/>
      <c r="J88" s="153"/>
      <c r="K88" s="153"/>
      <c r="L88" s="153"/>
      <c r="M88" s="153"/>
      <c r="N88" s="153"/>
      <c r="O88" s="153"/>
      <c r="P88" s="153"/>
      <c r="Q88" s="153"/>
      <c r="R88" s="153"/>
      <c r="S88" s="153"/>
      <c r="T88" s="153"/>
      <c r="U88" s="153"/>
    </row>
    <row r="89" spans="1:21" x14ac:dyDescent="0.25">
      <c r="A89" s="153"/>
      <c r="B89" s="153"/>
      <c r="C89" s="153"/>
      <c r="D89" s="153"/>
      <c r="E89" s="153"/>
      <c r="F89" s="153"/>
      <c r="G89" s="153"/>
      <c r="H89" s="153"/>
      <c r="I89" s="153"/>
      <c r="J89" s="153"/>
      <c r="K89" s="153"/>
      <c r="L89" s="153"/>
      <c r="M89" s="153"/>
      <c r="N89" s="153"/>
      <c r="O89" s="153"/>
      <c r="P89" s="153"/>
      <c r="Q89" s="153"/>
      <c r="R89" s="153"/>
      <c r="S89" s="153"/>
      <c r="T89" s="153"/>
      <c r="U89" s="153"/>
    </row>
    <row r="90" spans="1:21" x14ac:dyDescent="0.25">
      <c r="A90" s="153"/>
      <c r="B90" s="153"/>
      <c r="C90" s="153"/>
      <c r="D90" s="153"/>
      <c r="E90" s="153"/>
      <c r="F90" s="153"/>
      <c r="G90" s="153"/>
      <c r="H90" s="153"/>
      <c r="I90" s="153"/>
      <c r="J90" s="153"/>
      <c r="K90" s="153"/>
      <c r="L90" s="153"/>
      <c r="M90" s="153"/>
      <c r="N90" s="153"/>
      <c r="O90" s="153"/>
      <c r="P90" s="153"/>
      <c r="Q90" s="153"/>
      <c r="R90" s="153"/>
      <c r="S90" s="153"/>
      <c r="T90" s="153"/>
      <c r="U90" s="153"/>
    </row>
    <row r="91" spans="1:21" x14ac:dyDescent="0.25">
      <c r="A91" s="153"/>
      <c r="B91" s="153"/>
      <c r="C91" s="153"/>
      <c r="D91" s="153"/>
      <c r="E91" s="153"/>
      <c r="F91" s="153"/>
      <c r="G91" s="153"/>
      <c r="H91" s="153"/>
      <c r="I91" s="153"/>
      <c r="J91" s="153"/>
      <c r="K91" s="153"/>
      <c r="L91" s="153"/>
      <c r="M91" s="153"/>
      <c r="N91" s="153"/>
      <c r="O91" s="153"/>
      <c r="P91" s="153"/>
      <c r="Q91" s="153"/>
      <c r="R91" s="153"/>
      <c r="S91" s="153"/>
      <c r="T91" s="153"/>
      <c r="U91" s="153"/>
    </row>
    <row r="92" spans="1:21" x14ac:dyDescent="0.25">
      <c r="A92" s="153"/>
      <c r="B92" s="153"/>
      <c r="C92" s="153"/>
      <c r="D92" s="153"/>
      <c r="E92" s="153"/>
      <c r="F92" s="153"/>
      <c r="G92" s="153"/>
      <c r="H92" s="153"/>
      <c r="I92" s="153"/>
      <c r="J92" s="153"/>
      <c r="K92" s="153"/>
      <c r="L92" s="153"/>
      <c r="M92" s="153"/>
      <c r="N92" s="153"/>
      <c r="O92" s="153"/>
      <c r="P92" s="153"/>
      <c r="Q92" s="153"/>
      <c r="R92" s="153"/>
      <c r="S92" s="153"/>
      <c r="T92" s="153"/>
      <c r="U92" s="153"/>
    </row>
    <row r="93" spans="1:21" x14ac:dyDescent="0.25">
      <c r="A93" s="153"/>
      <c r="B93" s="153"/>
      <c r="C93" s="153"/>
      <c r="D93" s="153"/>
      <c r="E93" s="153"/>
      <c r="F93" s="153"/>
      <c r="G93" s="153"/>
      <c r="H93" s="153"/>
      <c r="I93" s="153"/>
      <c r="J93" s="153"/>
      <c r="K93" s="153"/>
      <c r="L93" s="153"/>
      <c r="M93" s="153"/>
      <c r="N93" s="153"/>
      <c r="O93" s="153"/>
      <c r="P93" s="153"/>
      <c r="Q93" s="153"/>
      <c r="R93" s="153"/>
      <c r="S93" s="153"/>
      <c r="T93" s="153"/>
      <c r="U93" s="153"/>
    </row>
    <row r="94" spans="1:21" x14ac:dyDescent="0.25">
      <c r="A94" s="153"/>
      <c r="B94" s="153"/>
      <c r="C94" s="153"/>
      <c r="D94" s="153"/>
      <c r="E94" s="153"/>
      <c r="F94" s="153"/>
      <c r="G94" s="153"/>
      <c r="H94" s="153"/>
      <c r="I94" s="153"/>
      <c r="J94" s="153"/>
      <c r="K94" s="153"/>
      <c r="L94" s="153"/>
      <c r="M94" s="153"/>
      <c r="N94" s="153"/>
      <c r="O94" s="153"/>
      <c r="P94" s="153"/>
      <c r="Q94" s="153"/>
      <c r="R94" s="153"/>
      <c r="S94" s="153"/>
      <c r="T94" s="153"/>
      <c r="U94" s="153"/>
    </row>
    <row r="95" spans="1:21" x14ac:dyDescent="0.25">
      <c r="A95" s="153"/>
      <c r="B95" s="153"/>
      <c r="C95" s="153"/>
      <c r="D95" s="153"/>
      <c r="E95" s="153"/>
      <c r="F95" s="153"/>
      <c r="G95" s="153"/>
      <c r="H95" s="153"/>
      <c r="I95" s="153"/>
      <c r="J95" s="153"/>
      <c r="K95" s="153"/>
      <c r="L95" s="153"/>
      <c r="M95" s="153"/>
      <c r="N95" s="153"/>
      <c r="O95" s="153"/>
      <c r="P95" s="153"/>
      <c r="Q95" s="153"/>
      <c r="R95" s="153"/>
      <c r="S95" s="153"/>
      <c r="T95" s="153"/>
      <c r="U95" s="153"/>
    </row>
    <row r="96" spans="1:21" x14ac:dyDescent="0.25">
      <c r="A96" s="153"/>
      <c r="B96" s="153"/>
      <c r="C96" s="153"/>
      <c r="D96" s="153"/>
      <c r="E96" s="153"/>
      <c r="F96" s="153"/>
      <c r="G96" s="153"/>
      <c r="H96" s="153"/>
      <c r="I96" s="153"/>
      <c r="J96" s="153"/>
      <c r="K96" s="153"/>
      <c r="L96" s="153"/>
      <c r="M96" s="153"/>
      <c r="N96" s="153"/>
      <c r="O96" s="153"/>
      <c r="P96" s="153"/>
      <c r="Q96" s="153"/>
      <c r="R96" s="153"/>
      <c r="S96" s="153"/>
      <c r="T96" s="153"/>
      <c r="U96" s="153"/>
    </row>
    <row r="97" spans="1:21" x14ac:dyDescent="0.25">
      <c r="A97" s="153"/>
      <c r="B97" s="153"/>
      <c r="C97" s="153"/>
      <c r="D97" s="153"/>
      <c r="E97" s="153"/>
      <c r="F97" s="153"/>
      <c r="G97" s="153"/>
      <c r="H97" s="153"/>
      <c r="I97" s="153"/>
      <c r="J97" s="153"/>
      <c r="K97" s="153"/>
      <c r="L97" s="153"/>
      <c r="M97" s="153"/>
      <c r="N97" s="153"/>
      <c r="O97" s="153"/>
      <c r="P97" s="153"/>
      <c r="Q97" s="153"/>
      <c r="R97" s="153"/>
      <c r="S97" s="153"/>
      <c r="T97" s="153"/>
      <c r="U97" s="153"/>
    </row>
    <row r="98" spans="1:21" x14ac:dyDescent="0.25">
      <c r="A98" s="153"/>
      <c r="B98" s="153"/>
      <c r="C98" s="153"/>
      <c r="D98" s="153"/>
      <c r="E98" s="153"/>
      <c r="F98" s="153"/>
      <c r="G98" s="153"/>
      <c r="H98" s="153"/>
      <c r="I98" s="153"/>
      <c r="J98" s="153"/>
      <c r="K98" s="153"/>
      <c r="L98" s="153"/>
      <c r="M98" s="153"/>
      <c r="N98" s="153"/>
      <c r="O98" s="153"/>
      <c r="P98" s="153"/>
      <c r="Q98" s="153"/>
      <c r="R98" s="153"/>
      <c r="S98" s="153"/>
      <c r="T98" s="153"/>
      <c r="U98" s="153"/>
    </row>
    <row r="99" spans="1:21" x14ac:dyDescent="0.25">
      <c r="A99" s="153"/>
      <c r="B99" s="153"/>
      <c r="C99" s="153"/>
      <c r="D99" s="153"/>
      <c r="E99" s="153"/>
      <c r="F99" s="153"/>
      <c r="G99" s="153"/>
      <c r="H99" s="153"/>
      <c r="I99" s="153"/>
      <c r="J99" s="153"/>
      <c r="K99" s="153"/>
      <c r="L99" s="153"/>
      <c r="M99" s="153"/>
      <c r="N99" s="153"/>
      <c r="O99" s="153"/>
      <c r="P99" s="153"/>
      <c r="Q99" s="153"/>
      <c r="R99" s="153"/>
      <c r="S99" s="153"/>
      <c r="T99" s="153"/>
      <c r="U99" s="153"/>
    </row>
    <row r="100" spans="1:21" x14ac:dyDescent="0.25">
      <c r="A100" s="153"/>
      <c r="B100" s="153"/>
      <c r="C100" s="153"/>
      <c r="D100" s="153"/>
      <c r="E100" s="153"/>
      <c r="F100" s="153"/>
      <c r="G100" s="153"/>
      <c r="H100" s="153"/>
      <c r="I100" s="153"/>
      <c r="J100" s="153"/>
      <c r="K100" s="153"/>
      <c r="L100" s="153"/>
      <c r="M100" s="153"/>
      <c r="N100" s="153"/>
      <c r="O100" s="153"/>
      <c r="P100" s="153"/>
      <c r="Q100" s="153"/>
      <c r="R100" s="153"/>
      <c r="S100" s="153"/>
      <c r="T100" s="153"/>
      <c r="U100" s="153"/>
    </row>
    <row r="101" spans="1:21" x14ac:dyDescent="0.25">
      <c r="A101" s="153"/>
      <c r="B101" s="153"/>
      <c r="C101" s="153"/>
      <c r="D101" s="153"/>
      <c r="E101" s="153"/>
      <c r="F101" s="153"/>
      <c r="G101" s="153"/>
      <c r="H101" s="153"/>
      <c r="I101" s="153"/>
      <c r="J101" s="153"/>
      <c r="K101" s="153"/>
      <c r="L101" s="153"/>
      <c r="M101" s="153"/>
      <c r="N101" s="153"/>
      <c r="O101" s="153"/>
      <c r="P101" s="153"/>
      <c r="Q101" s="153"/>
      <c r="R101" s="153"/>
      <c r="S101" s="153"/>
      <c r="T101" s="153"/>
      <c r="U101" s="153"/>
    </row>
    <row r="102" spans="1:21" x14ac:dyDescent="0.25">
      <c r="A102" s="153"/>
      <c r="B102" s="153"/>
      <c r="C102" s="153"/>
      <c r="D102" s="153"/>
      <c r="E102" s="153"/>
      <c r="F102" s="153"/>
      <c r="G102" s="153"/>
      <c r="H102" s="153"/>
      <c r="I102" s="153"/>
      <c r="J102" s="153"/>
      <c r="K102" s="153"/>
      <c r="L102" s="153"/>
      <c r="M102" s="153"/>
      <c r="N102" s="153"/>
      <c r="O102" s="153"/>
      <c r="P102" s="153"/>
      <c r="Q102" s="153"/>
      <c r="R102" s="153"/>
      <c r="S102" s="153"/>
      <c r="T102" s="153"/>
      <c r="U102" s="153"/>
    </row>
    <row r="103" spans="1:21" x14ac:dyDescent="0.25">
      <c r="A103" s="153"/>
      <c r="B103" s="153"/>
      <c r="C103" s="153"/>
      <c r="D103" s="153"/>
      <c r="E103" s="153"/>
      <c r="F103" s="153"/>
      <c r="G103" s="153"/>
      <c r="H103" s="153"/>
      <c r="I103" s="153"/>
      <c r="J103" s="153"/>
      <c r="K103" s="153"/>
      <c r="L103" s="153"/>
      <c r="M103" s="153"/>
      <c r="N103" s="153"/>
      <c r="O103" s="153"/>
      <c r="P103" s="153"/>
      <c r="Q103" s="153"/>
      <c r="R103" s="153"/>
      <c r="S103" s="153"/>
      <c r="T103" s="153"/>
      <c r="U103" s="153"/>
    </row>
    <row r="104" spans="1:21" x14ac:dyDescent="0.25">
      <c r="A104" s="153"/>
      <c r="B104" s="153"/>
      <c r="C104" s="153"/>
      <c r="D104" s="153"/>
      <c r="E104" s="153"/>
      <c r="F104" s="153"/>
      <c r="G104" s="153"/>
      <c r="H104" s="153"/>
      <c r="I104" s="153"/>
      <c r="J104" s="153"/>
      <c r="K104" s="153"/>
      <c r="L104" s="153"/>
      <c r="M104" s="153"/>
      <c r="N104" s="153"/>
      <c r="O104" s="153"/>
      <c r="P104" s="153"/>
      <c r="Q104" s="153"/>
      <c r="R104" s="153"/>
      <c r="S104" s="153"/>
      <c r="T104" s="153"/>
      <c r="U104" s="153"/>
    </row>
    <row r="105" spans="1:21" x14ac:dyDescent="0.25">
      <c r="A105" s="153"/>
      <c r="B105" s="153"/>
      <c r="C105" s="153"/>
      <c r="D105" s="153"/>
      <c r="E105" s="153"/>
      <c r="F105" s="153"/>
      <c r="G105" s="153"/>
      <c r="H105" s="153"/>
      <c r="I105" s="153"/>
      <c r="J105" s="153"/>
      <c r="K105" s="153"/>
      <c r="L105" s="153"/>
      <c r="M105" s="153"/>
      <c r="N105" s="153"/>
      <c r="O105" s="153"/>
      <c r="P105" s="153"/>
      <c r="Q105" s="153"/>
      <c r="R105" s="153"/>
      <c r="S105" s="153"/>
      <c r="T105" s="153"/>
      <c r="U105" s="153"/>
    </row>
    <row r="106" spans="1:21" x14ac:dyDescent="0.25">
      <c r="A106" s="153"/>
      <c r="B106" s="153"/>
      <c r="C106" s="153"/>
      <c r="D106" s="153"/>
      <c r="E106" s="153"/>
      <c r="F106" s="153"/>
      <c r="G106" s="153"/>
      <c r="H106" s="153"/>
      <c r="I106" s="153"/>
      <c r="J106" s="153"/>
      <c r="K106" s="153"/>
      <c r="L106" s="153"/>
      <c r="M106" s="153"/>
      <c r="N106" s="153"/>
      <c r="O106" s="153"/>
      <c r="P106" s="153"/>
      <c r="Q106" s="153"/>
      <c r="R106" s="153"/>
      <c r="S106" s="153"/>
      <c r="T106" s="153"/>
      <c r="U106" s="153"/>
    </row>
    <row r="107" spans="1:21" x14ac:dyDescent="0.25">
      <c r="A107" s="153"/>
      <c r="B107" s="153"/>
      <c r="C107" s="153"/>
      <c r="D107" s="153"/>
      <c r="E107" s="153"/>
      <c r="F107" s="153"/>
      <c r="G107" s="153"/>
      <c r="H107" s="153"/>
      <c r="I107" s="153"/>
      <c r="J107" s="153"/>
      <c r="K107" s="153"/>
      <c r="L107" s="153"/>
      <c r="M107" s="153"/>
      <c r="N107" s="153"/>
      <c r="O107" s="153"/>
      <c r="P107" s="153"/>
      <c r="Q107" s="153"/>
      <c r="R107" s="153"/>
      <c r="S107" s="153"/>
      <c r="T107" s="153"/>
      <c r="U107" s="153"/>
    </row>
    <row r="108" spans="1:21" x14ac:dyDescent="0.25">
      <c r="A108" s="153"/>
      <c r="B108" s="153"/>
      <c r="C108" s="153"/>
      <c r="D108" s="153"/>
      <c r="E108" s="153"/>
      <c r="F108" s="153"/>
      <c r="G108" s="153"/>
      <c r="H108" s="153"/>
      <c r="I108" s="153"/>
      <c r="J108" s="153"/>
      <c r="K108" s="153"/>
      <c r="L108" s="153"/>
      <c r="M108" s="153"/>
      <c r="N108" s="153"/>
      <c r="O108" s="153"/>
      <c r="P108" s="153"/>
      <c r="Q108" s="153"/>
      <c r="R108" s="153"/>
      <c r="S108" s="153"/>
      <c r="T108" s="153"/>
      <c r="U108" s="153"/>
    </row>
    <row r="109" spans="1:21" x14ac:dyDescent="0.25">
      <c r="A109" s="153"/>
      <c r="B109" s="153"/>
      <c r="C109" s="153"/>
      <c r="D109" s="153"/>
      <c r="E109" s="153"/>
      <c r="F109" s="153"/>
      <c r="G109" s="153"/>
      <c r="H109" s="153"/>
      <c r="I109" s="153"/>
      <c r="J109" s="153"/>
      <c r="K109" s="153"/>
      <c r="L109" s="153"/>
      <c r="M109" s="153"/>
      <c r="N109" s="153"/>
      <c r="O109" s="153"/>
      <c r="P109" s="153"/>
      <c r="Q109" s="153"/>
      <c r="R109" s="153"/>
      <c r="S109" s="153"/>
      <c r="T109" s="153"/>
      <c r="U109" s="153"/>
    </row>
    <row r="110" spans="1:21" x14ac:dyDescent="0.25">
      <c r="A110" s="153"/>
      <c r="B110" s="153"/>
      <c r="C110" s="153"/>
      <c r="D110" s="153"/>
      <c r="E110" s="153"/>
      <c r="F110" s="153"/>
      <c r="G110" s="153"/>
      <c r="H110" s="153"/>
      <c r="I110" s="153"/>
      <c r="J110" s="153"/>
      <c r="K110" s="153"/>
      <c r="L110" s="153"/>
      <c r="M110" s="153"/>
      <c r="N110" s="153"/>
      <c r="O110" s="153"/>
      <c r="P110" s="153"/>
      <c r="Q110" s="153"/>
      <c r="R110" s="153"/>
      <c r="S110" s="153"/>
      <c r="T110" s="153"/>
      <c r="U110" s="153"/>
    </row>
    <row r="111" spans="1:21" x14ac:dyDescent="0.25">
      <c r="A111" s="153"/>
      <c r="B111" s="153"/>
      <c r="C111" s="153"/>
      <c r="D111" s="153"/>
      <c r="E111" s="153"/>
      <c r="F111" s="153"/>
      <c r="G111" s="153"/>
      <c r="H111" s="153"/>
      <c r="I111" s="153"/>
      <c r="J111" s="153"/>
      <c r="K111" s="153"/>
      <c r="L111" s="153"/>
      <c r="M111" s="153"/>
      <c r="N111" s="153"/>
      <c r="O111" s="153"/>
      <c r="P111" s="153"/>
      <c r="Q111" s="153"/>
      <c r="R111" s="153"/>
      <c r="S111" s="153"/>
      <c r="T111" s="153"/>
      <c r="U111" s="153"/>
    </row>
    <row r="112" spans="1:21" x14ac:dyDescent="0.25">
      <c r="A112" s="153"/>
      <c r="B112" s="153"/>
      <c r="C112" s="153"/>
      <c r="D112" s="153"/>
      <c r="E112" s="153"/>
      <c r="F112" s="153"/>
      <c r="G112" s="153"/>
      <c r="H112" s="153"/>
      <c r="I112" s="153"/>
      <c r="J112" s="153"/>
      <c r="K112" s="153"/>
      <c r="L112" s="153"/>
      <c r="M112" s="153"/>
      <c r="N112" s="153"/>
      <c r="O112" s="153"/>
      <c r="P112" s="153"/>
      <c r="Q112" s="153"/>
      <c r="R112" s="153"/>
      <c r="S112" s="153"/>
      <c r="T112" s="153"/>
      <c r="U112" s="153"/>
    </row>
    <row r="113" spans="1:21" x14ac:dyDescent="0.25">
      <c r="A113" s="153"/>
      <c r="B113" s="153"/>
      <c r="C113" s="153"/>
      <c r="D113" s="153"/>
      <c r="E113" s="153"/>
      <c r="F113" s="153"/>
      <c r="G113" s="153"/>
      <c r="H113" s="153"/>
      <c r="I113" s="153"/>
      <c r="J113" s="153"/>
      <c r="K113" s="153"/>
      <c r="L113" s="153"/>
      <c r="M113" s="153"/>
      <c r="N113" s="153"/>
      <c r="O113" s="153"/>
      <c r="P113" s="153"/>
      <c r="Q113" s="153"/>
      <c r="R113" s="153"/>
      <c r="S113" s="153"/>
      <c r="T113" s="153"/>
      <c r="U113" s="153"/>
    </row>
    <row r="114" spans="1:21" x14ac:dyDescent="0.25">
      <c r="A114" s="153"/>
      <c r="B114" s="153"/>
      <c r="C114" s="153"/>
      <c r="D114" s="153"/>
      <c r="E114" s="153"/>
      <c r="F114" s="153"/>
      <c r="G114" s="153"/>
      <c r="H114" s="153"/>
      <c r="I114" s="153"/>
      <c r="J114" s="153"/>
      <c r="K114" s="153"/>
      <c r="L114" s="153"/>
      <c r="M114" s="153"/>
      <c r="N114" s="153"/>
      <c r="O114" s="153"/>
      <c r="P114" s="153"/>
      <c r="Q114" s="153"/>
      <c r="R114" s="153"/>
      <c r="S114" s="153"/>
      <c r="T114" s="153"/>
      <c r="U114" s="153"/>
    </row>
    <row r="115" spans="1:21" x14ac:dyDescent="0.25">
      <c r="A115" s="153"/>
      <c r="B115" s="153"/>
      <c r="C115" s="153"/>
      <c r="D115" s="153"/>
      <c r="E115" s="153"/>
      <c r="F115" s="153"/>
      <c r="G115" s="153"/>
      <c r="H115" s="153"/>
      <c r="I115" s="153"/>
      <c r="J115" s="153"/>
      <c r="K115" s="153"/>
      <c r="L115" s="153"/>
      <c r="M115" s="153"/>
      <c r="N115" s="153"/>
      <c r="O115" s="153"/>
      <c r="P115" s="153"/>
      <c r="Q115" s="153"/>
      <c r="R115" s="153"/>
      <c r="S115" s="153"/>
      <c r="T115" s="153"/>
      <c r="U115" s="153"/>
    </row>
    <row r="116" spans="1:21" x14ac:dyDescent="0.25">
      <c r="A116" s="153"/>
      <c r="B116" s="153"/>
      <c r="C116" s="153"/>
      <c r="D116" s="153"/>
      <c r="E116" s="153"/>
      <c r="F116" s="153"/>
      <c r="G116" s="153"/>
      <c r="H116" s="153"/>
      <c r="I116" s="153"/>
      <c r="J116" s="153"/>
      <c r="K116" s="153"/>
      <c r="L116" s="153"/>
      <c r="M116" s="153"/>
      <c r="N116" s="153"/>
      <c r="O116" s="153"/>
      <c r="P116" s="153"/>
      <c r="Q116" s="153"/>
      <c r="R116" s="153"/>
      <c r="S116" s="153"/>
      <c r="T116" s="153"/>
      <c r="U116" s="153"/>
    </row>
    <row r="117" spans="1:21" x14ac:dyDescent="0.25">
      <c r="A117" s="153"/>
      <c r="B117" s="153"/>
      <c r="C117" s="153"/>
      <c r="D117" s="153"/>
      <c r="E117" s="153"/>
      <c r="F117" s="153"/>
      <c r="G117" s="153"/>
      <c r="H117" s="153"/>
      <c r="I117" s="153"/>
      <c r="J117" s="153"/>
      <c r="K117" s="153"/>
      <c r="L117" s="153"/>
      <c r="M117" s="153"/>
      <c r="N117" s="153"/>
      <c r="O117" s="153"/>
      <c r="P117" s="153"/>
      <c r="Q117" s="153"/>
      <c r="R117" s="153"/>
      <c r="S117" s="153"/>
      <c r="T117" s="153"/>
      <c r="U117" s="153"/>
    </row>
    <row r="118" spans="1:21" x14ac:dyDescent="0.25">
      <c r="A118" s="153"/>
      <c r="B118" s="153"/>
      <c r="C118" s="153"/>
      <c r="D118" s="153"/>
      <c r="E118" s="153"/>
      <c r="F118" s="153"/>
      <c r="G118" s="153"/>
      <c r="H118" s="153"/>
      <c r="I118" s="153"/>
      <c r="J118" s="153"/>
      <c r="K118" s="153"/>
      <c r="L118" s="153"/>
      <c r="M118" s="153"/>
      <c r="N118" s="153"/>
      <c r="O118" s="153"/>
      <c r="P118" s="153"/>
      <c r="Q118" s="153"/>
      <c r="R118" s="153"/>
      <c r="S118" s="153"/>
      <c r="T118" s="153"/>
      <c r="U118" s="153"/>
    </row>
    <row r="119" spans="1:21" x14ac:dyDescent="0.25">
      <c r="A119" s="153"/>
      <c r="B119" s="153"/>
      <c r="C119" s="153"/>
      <c r="D119" s="153"/>
      <c r="E119" s="153"/>
      <c r="F119" s="153"/>
      <c r="G119" s="153"/>
      <c r="H119" s="153"/>
      <c r="I119" s="153"/>
      <c r="J119" s="153"/>
      <c r="K119" s="153"/>
      <c r="L119" s="153"/>
      <c r="M119" s="153"/>
      <c r="N119" s="153"/>
      <c r="O119" s="153"/>
      <c r="P119" s="153"/>
      <c r="Q119" s="153"/>
      <c r="R119" s="153"/>
      <c r="S119" s="153"/>
      <c r="T119" s="153"/>
      <c r="U119" s="153"/>
    </row>
    <row r="120" spans="1:21" x14ac:dyDescent="0.25">
      <c r="A120" s="153"/>
      <c r="B120" s="153"/>
      <c r="C120" s="153"/>
      <c r="D120" s="153"/>
      <c r="E120" s="153"/>
      <c r="F120" s="153"/>
      <c r="G120" s="153"/>
      <c r="H120" s="153"/>
      <c r="I120" s="153"/>
      <c r="J120" s="153"/>
      <c r="K120" s="153"/>
      <c r="L120" s="153"/>
      <c r="M120" s="153"/>
      <c r="N120" s="153"/>
      <c r="O120" s="153"/>
      <c r="P120" s="153"/>
      <c r="Q120" s="153"/>
      <c r="R120" s="153"/>
      <c r="S120" s="153"/>
      <c r="T120" s="153"/>
      <c r="U120" s="153"/>
    </row>
    <row r="121" spans="1:21" x14ac:dyDescent="0.25">
      <c r="A121" s="153"/>
      <c r="B121" s="153"/>
      <c r="C121" s="153"/>
      <c r="D121" s="153"/>
      <c r="E121" s="153"/>
      <c r="F121" s="153"/>
      <c r="G121" s="153"/>
      <c r="H121" s="153"/>
      <c r="I121" s="153"/>
      <c r="J121" s="153"/>
      <c r="K121" s="153"/>
      <c r="L121" s="153"/>
      <c r="M121" s="153"/>
      <c r="N121" s="153"/>
      <c r="O121" s="153"/>
      <c r="P121" s="153"/>
      <c r="Q121" s="153"/>
      <c r="R121" s="153"/>
      <c r="S121" s="153"/>
      <c r="T121" s="153"/>
      <c r="U121" s="153"/>
    </row>
    <row r="122" spans="1:21" x14ac:dyDescent="0.25">
      <c r="A122" s="153"/>
      <c r="B122" s="153"/>
      <c r="C122" s="153"/>
      <c r="D122" s="153"/>
      <c r="E122" s="153"/>
      <c r="F122" s="153"/>
      <c r="G122" s="153"/>
      <c r="H122" s="153"/>
      <c r="I122" s="153"/>
      <c r="J122" s="153"/>
      <c r="K122" s="153"/>
      <c r="L122" s="153"/>
      <c r="M122" s="153"/>
      <c r="N122" s="153"/>
      <c r="O122" s="153"/>
      <c r="P122" s="153"/>
      <c r="Q122" s="153"/>
      <c r="R122" s="153"/>
      <c r="S122" s="153"/>
      <c r="T122" s="153"/>
      <c r="U122" s="153"/>
    </row>
    <row r="123" spans="1:21" x14ac:dyDescent="0.25">
      <c r="A123" s="153"/>
      <c r="B123" s="153"/>
      <c r="C123" s="153"/>
      <c r="D123" s="153"/>
      <c r="E123" s="153"/>
      <c r="F123" s="153"/>
      <c r="G123" s="153"/>
      <c r="H123" s="153"/>
      <c r="I123" s="153"/>
      <c r="J123" s="153"/>
      <c r="K123" s="153"/>
      <c r="L123" s="153"/>
      <c r="M123" s="153"/>
      <c r="N123" s="153"/>
      <c r="O123" s="153"/>
      <c r="P123" s="153"/>
      <c r="Q123" s="153"/>
      <c r="R123" s="153"/>
      <c r="S123" s="153"/>
      <c r="T123" s="153"/>
      <c r="U123" s="153"/>
    </row>
    <row r="124" spans="1:21" x14ac:dyDescent="0.25">
      <c r="A124" s="153"/>
      <c r="B124" s="153"/>
      <c r="C124" s="153"/>
      <c r="D124" s="153"/>
      <c r="E124" s="153"/>
      <c r="F124" s="153"/>
      <c r="G124" s="153"/>
      <c r="H124" s="153"/>
      <c r="I124" s="153"/>
      <c r="J124" s="153"/>
      <c r="K124" s="153"/>
      <c r="L124" s="153"/>
      <c r="M124" s="153"/>
      <c r="N124" s="153"/>
      <c r="O124" s="153"/>
      <c r="P124" s="153"/>
      <c r="Q124" s="153"/>
      <c r="R124" s="153"/>
      <c r="S124" s="153"/>
      <c r="T124" s="153"/>
      <c r="U124" s="153"/>
    </row>
    <row r="125" spans="1:21" x14ac:dyDescent="0.25">
      <c r="A125" s="153"/>
      <c r="B125" s="153"/>
      <c r="C125" s="153"/>
      <c r="D125" s="153"/>
      <c r="E125" s="153"/>
      <c r="F125" s="153"/>
      <c r="G125" s="153"/>
      <c r="H125" s="153"/>
      <c r="I125" s="153"/>
      <c r="J125" s="153"/>
      <c r="K125" s="153"/>
      <c r="L125" s="153"/>
      <c r="M125" s="153"/>
      <c r="N125" s="153"/>
      <c r="O125" s="153"/>
      <c r="P125" s="153"/>
      <c r="Q125" s="153"/>
      <c r="R125" s="153"/>
      <c r="S125" s="153"/>
      <c r="T125" s="153"/>
      <c r="U125" s="153"/>
    </row>
    <row r="126" spans="1:21" x14ac:dyDescent="0.25">
      <c r="A126" s="153"/>
      <c r="B126" s="153"/>
      <c r="C126" s="153"/>
      <c r="D126" s="153"/>
      <c r="E126" s="153"/>
      <c r="F126" s="153"/>
      <c r="G126" s="153"/>
      <c r="H126" s="153"/>
      <c r="I126" s="153"/>
      <c r="J126" s="153"/>
      <c r="K126" s="153"/>
      <c r="L126" s="153"/>
      <c r="M126" s="153"/>
      <c r="N126" s="153"/>
      <c r="O126" s="153"/>
      <c r="P126" s="153"/>
      <c r="Q126" s="153"/>
      <c r="R126" s="153"/>
      <c r="S126" s="153"/>
      <c r="T126" s="153"/>
      <c r="U126" s="153"/>
    </row>
    <row r="127" spans="1:21" x14ac:dyDescent="0.25">
      <c r="A127" s="153"/>
      <c r="B127" s="153"/>
      <c r="C127" s="153"/>
      <c r="D127" s="153"/>
      <c r="E127" s="153"/>
      <c r="F127" s="153"/>
      <c r="G127" s="153"/>
      <c r="H127" s="153"/>
      <c r="I127" s="153"/>
      <c r="J127" s="153"/>
      <c r="K127" s="153"/>
      <c r="L127" s="153"/>
      <c r="M127" s="153"/>
      <c r="N127" s="153"/>
      <c r="O127" s="153"/>
      <c r="P127" s="153"/>
      <c r="Q127" s="153"/>
      <c r="R127" s="153"/>
      <c r="S127" s="153"/>
      <c r="T127" s="153"/>
      <c r="U127" s="153"/>
    </row>
    <row r="128" spans="1:21" x14ac:dyDescent="0.25">
      <c r="A128" s="153"/>
      <c r="B128" s="153"/>
      <c r="C128" s="153"/>
      <c r="D128" s="153"/>
      <c r="E128" s="153"/>
      <c r="F128" s="153"/>
      <c r="G128" s="153"/>
      <c r="H128" s="153"/>
      <c r="I128" s="153"/>
      <c r="J128" s="153"/>
      <c r="K128" s="153"/>
      <c r="L128" s="153"/>
      <c r="M128" s="153"/>
      <c r="N128" s="153"/>
      <c r="O128" s="153"/>
      <c r="P128" s="153"/>
      <c r="Q128" s="153"/>
      <c r="R128" s="153"/>
      <c r="S128" s="153"/>
      <c r="T128" s="153"/>
      <c r="U128" s="153"/>
    </row>
    <row r="129" spans="1:21" x14ac:dyDescent="0.25">
      <c r="A129" s="153"/>
      <c r="B129" s="153"/>
      <c r="C129" s="153"/>
      <c r="D129" s="153"/>
      <c r="E129" s="153"/>
      <c r="F129" s="153"/>
      <c r="G129" s="153"/>
      <c r="H129" s="153"/>
      <c r="I129" s="153"/>
      <c r="J129" s="153"/>
      <c r="K129" s="153"/>
      <c r="L129" s="153"/>
      <c r="M129" s="153"/>
      <c r="N129" s="153"/>
      <c r="O129" s="153"/>
      <c r="P129" s="153"/>
      <c r="Q129" s="153"/>
      <c r="R129" s="153"/>
      <c r="S129" s="153"/>
      <c r="T129" s="153"/>
      <c r="U129" s="153"/>
    </row>
    <row r="130" spans="1:21" x14ac:dyDescent="0.25">
      <c r="A130" s="153"/>
      <c r="B130" s="153"/>
      <c r="C130" s="153"/>
      <c r="D130" s="153"/>
      <c r="E130" s="153"/>
      <c r="F130" s="153"/>
      <c r="G130" s="153"/>
      <c r="H130" s="153"/>
      <c r="I130" s="153"/>
      <c r="J130" s="153"/>
      <c r="K130" s="153"/>
      <c r="L130" s="153"/>
      <c r="M130" s="153"/>
      <c r="N130" s="153"/>
      <c r="O130" s="153"/>
      <c r="P130" s="153"/>
      <c r="Q130" s="153"/>
      <c r="R130" s="153"/>
      <c r="S130" s="153"/>
      <c r="T130" s="153"/>
      <c r="U130" s="153"/>
    </row>
    <row r="131" spans="1:21" x14ac:dyDescent="0.25">
      <c r="A131" s="153"/>
      <c r="B131" s="153"/>
      <c r="C131" s="153"/>
      <c r="D131" s="153"/>
      <c r="E131" s="153"/>
      <c r="F131" s="153"/>
      <c r="G131" s="153"/>
      <c r="H131" s="153"/>
      <c r="I131" s="153"/>
      <c r="J131" s="153"/>
      <c r="K131" s="153"/>
      <c r="L131" s="153"/>
      <c r="M131" s="153"/>
      <c r="N131" s="153"/>
      <c r="O131" s="153"/>
      <c r="P131" s="153"/>
      <c r="Q131" s="153"/>
      <c r="R131" s="153"/>
      <c r="S131" s="153"/>
      <c r="T131" s="153"/>
      <c r="U131" s="153"/>
    </row>
    <row r="132" spans="1:21" x14ac:dyDescent="0.25">
      <c r="A132" s="153"/>
      <c r="B132" s="153"/>
      <c r="C132" s="153"/>
      <c r="D132" s="153"/>
      <c r="E132" s="153"/>
      <c r="F132" s="153"/>
      <c r="G132" s="153"/>
      <c r="H132" s="153"/>
      <c r="I132" s="153"/>
      <c r="J132" s="153"/>
      <c r="K132" s="153"/>
      <c r="L132" s="153"/>
      <c r="M132" s="153"/>
      <c r="N132" s="153"/>
      <c r="O132" s="153"/>
      <c r="P132" s="153"/>
      <c r="Q132" s="153"/>
      <c r="R132" s="153"/>
      <c r="S132" s="153"/>
      <c r="T132" s="153"/>
      <c r="U132" s="153"/>
    </row>
    <row r="133" spans="1:21" x14ac:dyDescent="0.25">
      <c r="A133" s="153"/>
      <c r="B133" s="153"/>
      <c r="C133" s="153"/>
      <c r="D133" s="153"/>
      <c r="E133" s="153"/>
      <c r="F133" s="153"/>
      <c r="G133" s="153"/>
      <c r="H133" s="153"/>
      <c r="I133" s="153"/>
      <c r="J133" s="153"/>
      <c r="K133" s="153"/>
      <c r="L133" s="153"/>
      <c r="M133" s="153"/>
      <c r="N133" s="153"/>
      <c r="O133" s="153"/>
      <c r="P133" s="153"/>
      <c r="Q133" s="153"/>
      <c r="R133" s="153"/>
      <c r="S133" s="153"/>
      <c r="T133" s="153"/>
      <c r="U133" s="153"/>
    </row>
    <row r="134" spans="1:21" x14ac:dyDescent="0.25">
      <c r="A134" s="153"/>
      <c r="B134" s="153"/>
      <c r="C134" s="153"/>
      <c r="D134" s="153"/>
      <c r="E134" s="153"/>
      <c r="F134" s="153"/>
      <c r="G134" s="153"/>
      <c r="H134" s="153"/>
      <c r="I134" s="153"/>
      <c r="J134" s="153"/>
      <c r="K134" s="153"/>
      <c r="L134" s="153"/>
      <c r="M134" s="153"/>
      <c r="N134" s="153"/>
      <c r="O134" s="153"/>
      <c r="P134" s="153"/>
      <c r="Q134" s="153"/>
      <c r="R134" s="153"/>
      <c r="S134" s="153"/>
      <c r="T134" s="153"/>
      <c r="U134" s="153"/>
    </row>
    <row r="135" spans="1:21" x14ac:dyDescent="0.25">
      <c r="A135" s="153"/>
      <c r="B135" s="153"/>
      <c r="C135" s="153"/>
      <c r="D135" s="153"/>
      <c r="E135" s="153"/>
      <c r="F135" s="153"/>
      <c r="G135" s="153"/>
      <c r="H135" s="153"/>
      <c r="I135" s="153"/>
      <c r="J135" s="153"/>
      <c r="K135" s="153"/>
      <c r="L135" s="153"/>
      <c r="M135" s="153"/>
      <c r="N135" s="153"/>
      <c r="O135" s="153"/>
      <c r="P135" s="153"/>
      <c r="Q135" s="153"/>
      <c r="R135" s="153"/>
      <c r="S135" s="153"/>
      <c r="T135" s="153"/>
      <c r="U135" s="153"/>
    </row>
    <row r="136" spans="1:21" x14ac:dyDescent="0.25">
      <c r="A136" s="153"/>
      <c r="B136" s="153"/>
      <c r="C136" s="153"/>
      <c r="D136" s="153"/>
      <c r="E136" s="153"/>
      <c r="F136" s="153"/>
      <c r="G136" s="153"/>
      <c r="H136" s="153"/>
      <c r="I136" s="153"/>
      <c r="J136" s="153"/>
      <c r="K136" s="153"/>
      <c r="L136" s="153"/>
      <c r="M136" s="153"/>
      <c r="N136" s="153"/>
      <c r="O136" s="153"/>
      <c r="P136" s="153"/>
      <c r="Q136" s="153"/>
      <c r="R136" s="153"/>
      <c r="S136" s="153"/>
      <c r="T136" s="153"/>
      <c r="U136" s="153"/>
    </row>
    <row r="137" spans="1:21" x14ac:dyDescent="0.25">
      <c r="A137" s="153"/>
      <c r="B137" s="153"/>
      <c r="C137" s="153"/>
      <c r="D137" s="153"/>
      <c r="E137" s="153"/>
      <c r="F137" s="153"/>
      <c r="G137" s="153"/>
      <c r="H137" s="153"/>
      <c r="I137" s="153"/>
      <c r="J137" s="153"/>
      <c r="K137" s="153"/>
      <c r="L137" s="153"/>
      <c r="M137" s="153"/>
      <c r="N137" s="153"/>
      <c r="O137" s="153"/>
      <c r="P137" s="153"/>
      <c r="Q137" s="153"/>
      <c r="R137" s="153"/>
      <c r="S137" s="153"/>
      <c r="T137" s="153"/>
      <c r="U137" s="153"/>
    </row>
    <row r="138" spans="1:21" x14ac:dyDescent="0.25">
      <c r="A138" s="153"/>
      <c r="B138" s="153"/>
      <c r="C138" s="153"/>
      <c r="D138" s="153"/>
      <c r="E138" s="153"/>
      <c r="F138" s="153"/>
      <c r="G138" s="153"/>
      <c r="H138" s="153"/>
      <c r="I138" s="153"/>
      <c r="J138" s="153"/>
      <c r="K138" s="153"/>
      <c r="L138" s="153"/>
      <c r="M138" s="153"/>
      <c r="N138" s="153"/>
      <c r="O138" s="153"/>
      <c r="P138" s="153"/>
      <c r="Q138" s="153"/>
      <c r="R138" s="153"/>
      <c r="S138" s="153"/>
      <c r="T138" s="153"/>
      <c r="U138" s="153"/>
    </row>
    <row r="139" spans="1:21" x14ac:dyDescent="0.25">
      <c r="A139" s="153"/>
      <c r="B139" s="153"/>
      <c r="C139" s="153"/>
      <c r="D139" s="153"/>
      <c r="E139" s="153"/>
      <c r="F139" s="153"/>
      <c r="G139" s="153"/>
      <c r="H139" s="153"/>
      <c r="I139" s="153"/>
      <c r="J139" s="153"/>
      <c r="K139" s="153"/>
      <c r="L139" s="153"/>
      <c r="M139" s="153"/>
      <c r="N139" s="153"/>
      <c r="O139" s="153"/>
      <c r="P139" s="153"/>
      <c r="Q139" s="153"/>
      <c r="R139" s="153"/>
      <c r="S139" s="153"/>
      <c r="T139" s="153"/>
      <c r="U139" s="153"/>
    </row>
    <row r="140" spans="1:21" x14ac:dyDescent="0.25">
      <c r="A140" s="153"/>
      <c r="B140" s="153"/>
      <c r="C140" s="153"/>
      <c r="D140" s="153"/>
      <c r="E140" s="153"/>
      <c r="F140" s="153"/>
      <c r="G140" s="153"/>
      <c r="H140" s="153"/>
      <c r="I140" s="153"/>
      <c r="J140" s="153"/>
      <c r="K140" s="153"/>
      <c r="L140" s="153"/>
      <c r="M140" s="153"/>
      <c r="N140" s="153"/>
      <c r="O140" s="153"/>
      <c r="P140" s="153"/>
      <c r="Q140" s="153"/>
      <c r="R140" s="153"/>
      <c r="S140" s="153"/>
      <c r="T140" s="153"/>
      <c r="U140" s="153"/>
    </row>
    <row r="141" spans="1:21" x14ac:dyDescent="0.25">
      <c r="A141" s="153"/>
      <c r="B141" s="153"/>
      <c r="C141" s="153"/>
      <c r="D141" s="153"/>
      <c r="E141" s="153"/>
      <c r="F141" s="153"/>
      <c r="G141" s="153"/>
      <c r="H141" s="153"/>
      <c r="I141" s="153"/>
      <c r="J141" s="153"/>
      <c r="K141" s="153"/>
      <c r="L141" s="153"/>
      <c r="M141" s="153"/>
      <c r="N141" s="153"/>
      <c r="O141" s="153"/>
      <c r="P141" s="153"/>
      <c r="Q141" s="153"/>
      <c r="R141" s="153"/>
      <c r="S141" s="153"/>
      <c r="T141" s="153"/>
      <c r="U141" s="153"/>
    </row>
    <row r="142" spans="1:21" x14ac:dyDescent="0.25">
      <c r="A142" s="153"/>
      <c r="B142" s="153"/>
      <c r="C142" s="153"/>
      <c r="D142" s="153"/>
      <c r="E142" s="153"/>
      <c r="F142" s="153"/>
      <c r="G142" s="153"/>
      <c r="H142" s="153"/>
      <c r="I142" s="153"/>
      <c r="J142" s="153"/>
      <c r="K142" s="153"/>
      <c r="L142" s="153"/>
      <c r="M142" s="153"/>
      <c r="N142" s="153"/>
      <c r="O142" s="153"/>
      <c r="P142" s="153"/>
      <c r="Q142" s="153"/>
      <c r="R142" s="153"/>
      <c r="S142" s="153"/>
      <c r="T142" s="153"/>
      <c r="U142" s="153"/>
    </row>
    <row r="143" spans="1:21" x14ac:dyDescent="0.25">
      <c r="A143" s="153"/>
      <c r="B143" s="153"/>
      <c r="C143" s="153"/>
      <c r="D143" s="153"/>
      <c r="E143" s="153"/>
      <c r="F143" s="153"/>
      <c r="G143" s="153"/>
      <c r="H143" s="153"/>
      <c r="I143" s="153"/>
      <c r="J143" s="153"/>
      <c r="K143" s="153"/>
      <c r="L143" s="153"/>
      <c r="M143" s="153"/>
      <c r="N143" s="153"/>
      <c r="O143" s="153"/>
      <c r="P143" s="153"/>
      <c r="Q143" s="153"/>
      <c r="R143" s="153"/>
      <c r="S143" s="153"/>
      <c r="T143" s="153"/>
      <c r="U143" s="153"/>
    </row>
    <row r="144" spans="1:21" x14ac:dyDescent="0.25">
      <c r="A144" s="153"/>
      <c r="B144" s="153"/>
      <c r="C144" s="153"/>
      <c r="D144" s="153"/>
      <c r="E144" s="153"/>
      <c r="F144" s="153"/>
      <c r="G144" s="153"/>
      <c r="H144" s="153"/>
      <c r="I144" s="153"/>
      <c r="J144" s="153"/>
      <c r="K144" s="153"/>
      <c r="L144" s="153"/>
      <c r="M144" s="153"/>
      <c r="N144" s="153"/>
      <c r="O144" s="153"/>
      <c r="P144" s="153"/>
      <c r="Q144" s="153"/>
      <c r="R144" s="153"/>
      <c r="S144" s="153"/>
      <c r="T144" s="153"/>
      <c r="U144" s="153"/>
    </row>
    <row r="145" spans="1:21" x14ac:dyDescent="0.25">
      <c r="A145" s="153"/>
      <c r="B145" s="153"/>
      <c r="C145" s="153"/>
      <c r="D145" s="153"/>
      <c r="E145" s="153"/>
      <c r="F145" s="153"/>
      <c r="G145" s="153"/>
      <c r="H145" s="153"/>
      <c r="I145" s="153"/>
      <c r="J145" s="153"/>
      <c r="K145" s="153"/>
      <c r="L145" s="153"/>
      <c r="M145" s="153"/>
      <c r="N145" s="153"/>
      <c r="O145" s="153"/>
      <c r="P145" s="153"/>
      <c r="Q145" s="153"/>
      <c r="R145" s="153"/>
      <c r="S145" s="153"/>
      <c r="T145" s="153"/>
      <c r="U145" s="153"/>
    </row>
    <row r="146" spans="1:21" x14ac:dyDescent="0.25">
      <c r="A146" s="153"/>
      <c r="B146" s="153"/>
      <c r="C146" s="153"/>
      <c r="D146" s="153"/>
      <c r="E146" s="153"/>
      <c r="F146" s="153"/>
      <c r="G146" s="153"/>
      <c r="H146" s="153"/>
      <c r="I146" s="153"/>
      <c r="J146" s="153"/>
      <c r="K146" s="153"/>
      <c r="L146" s="153"/>
      <c r="M146" s="153"/>
      <c r="N146" s="153"/>
      <c r="O146" s="153"/>
      <c r="P146" s="153"/>
      <c r="Q146" s="153"/>
      <c r="R146" s="153"/>
      <c r="S146" s="153"/>
      <c r="T146" s="153"/>
      <c r="U146" s="153"/>
    </row>
    <row r="147" spans="1:21" x14ac:dyDescent="0.25">
      <c r="A147" s="153"/>
      <c r="B147" s="153"/>
      <c r="C147" s="153"/>
      <c r="D147" s="153"/>
      <c r="E147" s="153"/>
      <c r="F147" s="153"/>
      <c r="G147" s="153"/>
      <c r="H147" s="153"/>
      <c r="I147" s="153"/>
      <c r="J147" s="153"/>
      <c r="K147" s="153"/>
      <c r="L147" s="153"/>
      <c r="M147" s="153"/>
      <c r="N147" s="153"/>
      <c r="O147" s="153"/>
      <c r="P147" s="153"/>
      <c r="Q147" s="153"/>
      <c r="R147" s="153"/>
      <c r="S147" s="153"/>
      <c r="T147" s="153"/>
      <c r="U147" s="153"/>
    </row>
    <row r="148" spans="1:21" x14ac:dyDescent="0.25">
      <c r="A148" s="153"/>
      <c r="B148" s="153"/>
      <c r="C148" s="153"/>
      <c r="D148" s="153"/>
      <c r="E148" s="153"/>
      <c r="F148" s="153"/>
      <c r="G148" s="153"/>
      <c r="H148" s="153"/>
      <c r="I148" s="153"/>
      <c r="J148" s="153"/>
      <c r="K148" s="153"/>
      <c r="L148" s="153"/>
      <c r="M148" s="153"/>
      <c r="N148" s="153"/>
      <c r="O148" s="153"/>
      <c r="P148" s="153"/>
      <c r="Q148" s="153"/>
      <c r="R148" s="153"/>
      <c r="S148" s="153"/>
      <c r="T148" s="153"/>
      <c r="U148" s="153"/>
    </row>
    <row r="149" spans="1:21" x14ac:dyDescent="0.25">
      <c r="A149" s="153"/>
      <c r="B149" s="153"/>
      <c r="C149" s="153"/>
      <c r="D149" s="153"/>
      <c r="E149" s="153"/>
      <c r="F149" s="153"/>
      <c r="G149" s="153"/>
      <c r="H149" s="153"/>
      <c r="I149" s="153"/>
      <c r="J149" s="153"/>
      <c r="K149" s="153"/>
      <c r="L149" s="153"/>
      <c r="M149" s="153"/>
      <c r="N149" s="153"/>
      <c r="O149" s="153"/>
      <c r="P149" s="153"/>
      <c r="Q149" s="153"/>
      <c r="R149" s="153"/>
      <c r="S149" s="153"/>
      <c r="T149" s="153"/>
      <c r="U149" s="153"/>
    </row>
    <row r="150" spans="1:21" x14ac:dyDescent="0.25">
      <c r="A150" s="153"/>
      <c r="B150" s="153"/>
      <c r="C150" s="153"/>
      <c r="D150" s="153"/>
      <c r="E150" s="153"/>
      <c r="F150" s="153"/>
      <c r="G150" s="153"/>
      <c r="H150" s="153"/>
      <c r="I150" s="153"/>
      <c r="J150" s="153"/>
      <c r="K150" s="153"/>
      <c r="L150" s="153"/>
      <c r="M150" s="153"/>
      <c r="N150" s="153"/>
      <c r="O150" s="153"/>
      <c r="P150" s="153"/>
      <c r="Q150" s="153"/>
      <c r="R150" s="153"/>
      <c r="S150" s="153"/>
      <c r="T150" s="153"/>
      <c r="U150" s="153"/>
    </row>
    <row r="151" spans="1:21" x14ac:dyDescent="0.25">
      <c r="A151" s="153"/>
      <c r="B151" s="153"/>
      <c r="C151" s="153"/>
      <c r="D151" s="153"/>
      <c r="E151" s="153"/>
      <c r="F151" s="153"/>
      <c r="G151" s="153"/>
      <c r="H151" s="153"/>
      <c r="I151" s="153"/>
      <c r="J151" s="153"/>
      <c r="K151" s="153"/>
      <c r="L151" s="153"/>
      <c r="M151" s="153"/>
      <c r="N151" s="153"/>
      <c r="O151" s="153"/>
      <c r="P151" s="153"/>
      <c r="Q151" s="153"/>
      <c r="R151" s="153"/>
      <c r="S151" s="153"/>
      <c r="T151" s="153"/>
      <c r="U151" s="153"/>
    </row>
    <row r="152" spans="1:21" x14ac:dyDescent="0.25">
      <c r="A152" s="153"/>
      <c r="B152" s="153"/>
      <c r="C152" s="153"/>
      <c r="D152" s="153"/>
      <c r="E152" s="153"/>
      <c r="F152" s="153"/>
      <c r="G152" s="153"/>
      <c r="H152" s="153"/>
      <c r="I152" s="153"/>
      <c r="J152" s="153"/>
      <c r="K152" s="153"/>
      <c r="L152" s="153"/>
      <c r="M152" s="153"/>
      <c r="N152" s="153"/>
      <c r="O152" s="153"/>
      <c r="P152" s="153"/>
      <c r="Q152" s="153"/>
      <c r="R152" s="153"/>
      <c r="S152" s="153"/>
      <c r="T152" s="153"/>
      <c r="U152" s="153"/>
    </row>
    <row r="153" spans="1:21" x14ac:dyDescent="0.25">
      <c r="A153" s="153"/>
      <c r="B153" s="153"/>
      <c r="C153" s="153"/>
      <c r="D153" s="153"/>
      <c r="E153" s="153"/>
      <c r="F153" s="153"/>
      <c r="G153" s="153"/>
      <c r="H153" s="153"/>
      <c r="I153" s="153"/>
      <c r="J153" s="153"/>
      <c r="K153" s="153"/>
      <c r="L153" s="153"/>
      <c r="M153" s="153"/>
      <c r="N153" s="153"/>
      <c r="O153" s="153"/>
      <c r="P153" s="153"/>
      <c r="Q153" s="153"/>
      <c r="R153" s="153"/>
      <c r="S153" s="153"/>
      <c r="T153" s="153"/>
      <c r="U153" s="153"/>
    </row>
    <row r="154" spans="1:21" x14ac:dyDescent="0.25">
      <c r="A154" s="153"/>
      <c r="B154" s="153"/>
      <c r="C154" s="153"/>
      <c r="D154" s="153"/>
      <c r="E154" s="153"/>
      <c r="F154" s="153"/>
      <c r="G154" s="153"/>
      <c r="H154" s="153"/>
      <c r="I154" s="153"/>
      <c r="J154" s="153"/>
      <c r="K154" s="153"/>
      <c r="L154" s="153"/>
      <c r="M154" s="153"/>
      <c r="N154" s="153"/>
      <c r="O154" s="153"/>
      <c r="P154" s="153"/>
      <c r="Q154" s="153"/>
      <c r="R154" s="153"/>
      <c r="S154" s="153"/>
      <c r="T154" s="153"/>
      <c r="U154" s="153"/>
    </row>
    <row r="155" spans="1:21" x14ac:dyDescent="0.25">
      <c r="A155" s="153"/>
      <c r="B155" s="153"/>
      <c r="C155" s="153"/>
      <c r="D155" s="153"/>
      <c r="E155" s="153"/>
      <c r="F155" s="153"/>
      <c r="G155" s="153"/>
      <c r="H155" s="153"/>
      <c r="I155" s="153"/>
      <c r="J155" s="153"/>
      <c r="K155" s="153"/>
      <c r="L155" s="153"/>
      <c r="M155" s="153"/>
      <c r="N155" s="153"/>
      <c r="O155" s="153"/>
      <c r="P155" s="153"/>
      <c r="Q155" s="153"/>
      <c r="R155" s="153"/>
      <c r="S155" s="153"/>
      <c r="T155" s="153"/>
      <c r="U155" s="153"/>
    </row>
    <row r="156" spans="1:21" x14ac:dyDescent="0.25">
      <c r="A156" s="153"/>
      <c r="B156" s="153"/>
      <c r="C156" s="153"/>
      <c r="D156" s="153"/>
      <c r="E156" s="153"/>
      <c r="F156" s="153"/>
      <c r="G156" s="153"/>
      <c r="H156" s="153"/>
      <c r="I156" s="153"/>
      <c r="J156" s="153"/>
      <c r="K156" s="153"/>
      <c r="L156" s="153"/>
      <c r="M156" s="153"/>
      <c r="N156" s="153"/>
      <c r="O156" s="153"/>
      <c r="P156" s="153"/>
      <c r="Q156" s="153"/>
      <c r="R156" s="153"/>
      <c r="S156" s="153"/>
      <c r="T156" s="153"/>
      <c r="U156" s="153"/>
    </row>
    <row r="157" spans="1:21" x14ac:dyDescent="0.25">
      <c r="A157" s="153"/>
      <c r="B157" s="153"/>
      <c r="C157" s="153"/>
      <c r="D157" s="153"/>
      <c r="E157" s="153"/>
      <c r="F157" s="153"/>
      <c r="G157" s="153"/>
      <c r="H157" s="153"/>
      <c r="I157" s="153"/>
      <c r="J157" s="153"/>
      <c r="K157" s="153"/>
      <c r="L157" s="153"/>
      <c r="M157" s="153"/>
      <c r="N157" s="153"/>
      <c r="O157" s="153"/>
      <c r="P157" s="153"/>
      <c r="Q157" s="153"/>
      <c r="R157" s="153"/>
      <c r="S157" s="153"/>
      <c r="T157" s="153"/>
      <c r="U157" s="153"/>
    </row>
    <row r="158" spans="1:21" x14ac:dyDescent="0.25">
      <c r="A158" s="153"/>
      <c r="B158" s="153"/>
      <c r="C158" s="153"/>
      <c r="D158" s="153"/>
      <c r="E158" s="153"/>
      <c r="F158" s="153"/>
      <c r="G158" s="153"/>
      <c r="H158" s="153"/>
      <c r="I158" s="153"/>
      <c r="J158" s="153"/>
      <c r="K158" s="153"/>
      <c r="L158" s="153"/>
      <c r="M158" s="153"/>
      <c r="N158" s="153"/>
      <c r="O158" s="153"/>
      <c r="P158" s="153"/>
      <c r="Q158" s="153"/>
      <c r="R158" s="153"/>
      <c r="S158" s="153"/>
      <c r="T158" s="153"/>
      <c r="U158" s="153"/>
    </row>
    <row r="159" spans="1:21" x14ac:dyDescent="0.25">
      <c r="A159" s="153"/>
      <c r="B159" s="153"/>
      <c r="C159" s="153"/>
      <c r="D159" s="153"/>
      <c r="E159" s="153"/>
      <c r="F159" s="153"/>
      <c r="G159" s="153"/>
      <c r="H159" s="153"/>
      <c r="I159" s="153"/>
      <c r="J159" s="153"/>
      <c r="K159" s="153"/>
      <c r="L159" s="153"/>
      <c r="M159" s="153"/>
      <c r="N159" s="153"/>
      <c r="O159" s="153"/>
      <c r="P159" s="153"/>
      <c r="Q159" s="153"/>
      <c r="R159" s="153"/>
      <c r="S159" s="153"/>
      <c r="T159" s="153"/>
      <c r="U159" s="153"/>
    </row>
    <row r="160" spans="1:21" x14ac:dyDescent="0.25">
      <c r="A160" s="153"/>
      <c r="B160" s="153"/>
      <c r="C160" s="153"/>
      <c r="D160" s="153"/>
      <c r="E160" s="153"/>
      <c r="F160" s="153"/>
      <c r="G160" s="153"/>
      <c r="H160" s="153"/>
      <c r="I160" s="153"/>
      <c r="J160" s="153"/>
      <c r="K160" s="153"/>
      <c r="L160" s="153"/>
      <c r="M160" s="153"/>
      <c r="N160" s="153"/>
      <c r="O160" s="153"/>
      <c r="P160" s="153"/>
      <c r="Q160" s="153"/>
      <c r="R160" s="153"/>
      <c r="S160" s="153"/>
      <c r="T160" s="153"/>
      <c r="U160" s="153"/>
    </row>
    <row r="161" spans="1:21" x14ac:dyDescent="0.25">
      <c r="A161" s="153"/>
      <c r="B161" s="153"/>
      <c r="C161" s="153"/>
      <c r="D161" s="153"/>
      <c r="E161" s="153"/>
      <c r="F161" s="153"/>
      <c r="G161" s="153"/>
      <c r="H161" s="153"/>
      <c r="I161" s="153"/>
      <c r="J161" s="153"/>
      <c r="K161" s="153"/>
      <c r="L161" s="153"/>
      <c r="M161" s="153"/>
      <c r="N161" s="153"/>
      <c r="O161" s="153"/>
      <c r="P161" s="153"/>
      <c r="Q161" s="153"/>
      <c r="R161" s="153"/>
      <c r="S161" s="153"/>
      <c r="T161" s="153"/>
      <c r="U161" s="153"/>
    </row>
    <row r="162" spans="1:21" x14ac:dyDescent="0.25">
      <c r="A162" s="153"/>
      <c r="B162" s="153"/>
      <c r="C162" s="153"/>
      <c r="D162" s="153"/>
      <c r="E162" s="153"/>
      <c r="F162" s="153"/>
      <c r="G162" s="153"/>
      <c r="H162" s="153"/>
      <c r="I162" s="153"/>
      <c r="J162" s="153"/>
      <c r="K162" s="153"/>
      <c r="L162" s="153"/>
      <c r="M162" s="153"/>
      <c r="N162" s="153"/>
      <c r="O162" s="153"/>
      <c r="P162" s="153"/>
      <c r="Q162" s="153"/>
      <c r="R162" s="153"/>
      <c r="S162" s="153"/>
      <c r="T162" s="153"/>
      <c r="U162" s="153"/>
    </row>
    <row r="163" spans="1:21" x14ac:dyDescent="0.25">
      <c r="A163" s="153"/>
      <c r="B163" s="153"/>
      <c r="C163" s="153"/>
      <c r="D163" s="153"/>
      <c r="E163" s="153"/>
      <c r="F163" s="153"/>
      <c r="G163" s="153"/>
      <c r="H163" s="153"/>
      <c r="I163" s="153"/>
      <c r="J163" s="153"/>
      <c r="K163" s="153"/>
      <c r="L163" s="153"/>
      <c r="M163" s="153"/>
      <c r="N163" s="153"/>
      <c r="O163" s="153"/>
      <c r="P163" s="153"/>
      <c r="Q163" s="153"/>
      <c r="R163" s="153"/>
      <c r="S163" s="153"/>
      <c r="T163" s="153"/>
      <c r="U163" s="153"/>
    </row>
    <row r="164" spans="1:21" x14ac:dyDescent="0.25">
      <c r="A164" s="153"/>
      <c r="B164" s="153"/>
      <c r="C164" s="153"/>
      <c r="D164" s="153"/>
      <c r="E164" s="153"/>
      <c r="F164" s="153"/>
      <c r="G164" s="153"/>
      <c r="H164" s="153"/>
      <c r="I164" s="153"/>
      <c r="J164" s="153"/>
      <c r="K164" s="153"/>
      <c r="L164" s="153"/>
      <c r="M164" s="153"/>
      <c r="N164" s="153"/>
      <c r="O164" s="153"/>
      <c r="P164" s="153"/>
      <c r="Q164" s="153"/>
      <c r="R164" s="153"/>
      <c r="S164" s="153"/>
      <c r="T164" s="153"/>
      <c r="U164" s="153"/>
    </row>
    <row r="165" spans="1:21" x14ac:dyDescent="0.25">
      <c r="A165" s="153"/>
      <c r="B165" s="153"/>
      <c r="C165" s="153"/>
      <c r="D165" s="153"/>
      <c r="E165" s="153"/>
      <c r="F165" s="153"/>
      <c r="G165" s="153"/>
      <c r="H165" s="153"/>
      <c r="I165" s="153"/>
      <c r="J165" s="153"/>
      <c r="K165" s="153"/>
      <c r="L165" s="153"/>
      <c r="M165" s="153"/>
      <c r="N165" s="153"/>
      <c r="O165" s="153"/>
      <c r="P165" s="153"/>
      <c r="Q165" s="153"/>
      <c r="R165" s="153"/>
      <c r="S165" s="153"/>
      <c r="T165" s="153"/>
      <c r="U165" s="153"/>
    </row>
    <row r="166" spans="1:21" x14ac:dyDescent="0.25">
      <c r="A166" s="153"/>
      <c r="B166" s="153"/>
      <c r="C166" s="153"/>
      <c r="D166" s="153"/>
      <c r="E166" s="153"/>
      <c r="F166" s="153"/>
      <c r="G166" s="153"/>
      <c r="H166" s="153"/>
      <c r="I166" s="153"/>
      <c r="J166" s="153"/>
      <c r="K166" s="153"/>
      <c r="L166" s="153"/>
      <c r="M166" s="153"/>
      <c r="N166" s="153"/>
      <c r="O166" s="153"/>
      <c r="P166" s="153"/>
      <c r="Q166" s="153"/>
      <c r="R166" s="153"/>
      <c r="S166" s="153"/>
      <c r="T166" s="153"/>
      <c r="U166" s="153"/>
    </row>
    <row r="167" spans="1:21" x14ac:dyDescent="0.25">
      <c r="A167" s="153"/>
      <c r="B167" s="153"/>
      <c r="C167" s="153"/>
      <c r="D167" s="153"/>
      <c r="E167" s="153"/>
      <c r="F167" s="153"/>
      <c r="G167" s="153"/>
      <c r="H167" s="153"/>
      <c r="I167" s="153"/>
      <c r="J167" s="153"/>
      <c r="K167" s="153"/>
      <c r="L167" s="153"/>
      <c r="M167" s="153"/>
      <c r="N167" s="153"/>
      <c r="O167" s="153"/>
      <c r="P167" s="153"/>
      <c r="Q167" s="153"/>
      <c r="R167" s="153"/>
      <c r="S167" s="153"/>
      <c r="T167" s="153"/>
      <c r="U167" s="153"/>
    </row>
    <row r="168" spans="1:21" x14ac:dyDescent="0.25">
      <c r="A168" s="153"/>
      <c r="B168" s="153"/>
      <c r="C168" s="153"/>
      <c r="D168" s="153"/>
      <c r="E168" s="153"/>
      <c r="F168" s="153"/>
      <c r="G168" s="153"/>
      <c r="H168" s="153"/>
      <c r="I168" s="153"/>
      <c r="J168" s="153"/>
      <c r="K168" s="153"/>
      <c r="L168" s="153"/>
      <c r="M168" s="153"/>
      <c r="N168" s="153"/>
      <c r="O168" s="153"/>
      <c r="P168" s="153"/>
      <c r="Q168" s="153"/>
      <c r="R168" s="153"/>
      <c r="S168" s="153"/>
      <c r="T168" s="153"/>
      <c r="U168" s="153"/>
    </row>
    <row r="169" spans="1:21" x14ac:dyDescent="0.25">
      <c r="A169" s="153"/>
      <c r="B169" s="153"/>
      <c r="C169" s="153"/>
      <c r="D169" s="153"/>
      <c r="E169" s="153"/>
      <c r="F169" s="153"/>
      <c r="G169" s="153"/>
      <c r="H169" s="153"/>
      <c r="I169" s="153"/>
      <c r="J169" s="153"/>
      <c r="K169" s="153"/>
      <c r="L169" s="153"/>
      <c r="M169" s="153"/>
      <c r="N169" s="153"/>
      <c r="O169" s="153"/>
      <c r="P169" s="153"/>
      <c r="Q169" s="153"/>
      <c r="R169" s="153"/>
      <c r="S169" s="153"/>
      <c r="T169" s="153"/>
      <c r="U169" s="153"/>
    </row>
    <row r="170" spans="1:21" x14ac:dyDescent="0.25">
      <c r="A170" s="153"/>
      <c r="B170" s="153"/>
      <c r="C170" s="153"/>
      <c r="D170" s="153"/>
      <c r="E170" s="153"/>
      <c r="F170" s="153"/>
      <c r="G170" s="153"/>
      <c r="H170" s="153"/>
      <c r="I170" s="153"/>
      <c r="J170" s="153"/>
      <c r="K170" s="153"/>
      <c r="L170" s="153"/>
      <c r="M170" s="153"/>
      <c r="N170" s="153"/>
      <c r="O170" s="153"/>
      <c r="P170" s="153"/>
      <c r="Q170" s="153"/>
      <c r="R170" s="153"/>
      <c r="S170" s="153"/>
      <c r="T170" s="153"/>
      <c r="U170" s="153"/>
    </row>
    <row r="171" spans="1:21" x14ac:dyDescent="0.25">
      <c r="A171" s="153"/>
      <c r="B171" s="153"/>
      <c r="C171" s="153"/>
      <c r="D171" s="153"/>
      <c r="E171" s="153"/>
      <c r="F171" s="153"/>
      <c r="G171" s="153"/>
      <c r="H171" s="153"/>
      <c r="I171" s="153"/>
      <c r="J171" s="153"/>
      <c r="K171" s="153"/>
      <c r="L171" s="153"/>
      <c r="M171" s="153"/>
      <c r="N171" s="153"/>
      <c r="O171" s="153"/>
      <c r="P171" s="153"/>
      <c r="Q171" s="153"/>
      <c r="R171" s="153"/>
      <c r="S171" s="153"/>
      <c r="T171" s="153"/>
      <c r="U171" s="153"/>
    </row>
    <row r="172" spans="1:21" x14ac:dyDescent="0.25">
      <c r="A172" s="153"/>
      <c r="B172" s="153"/>
      <c r="C172" s="153"/>
      <c r="D172" s="153"/>
      <c r="E172" s="153"/>
      <c r="F172" s="153"/>
      <c r="G172" s="153"/>
      <c r="H172" s="153"/>
      <c r="I172" s="153"/>
      <c r="J172" s="153"/>
      <c r="K172" s="153"/>
      <c r="L172" s="153"/>
      <c r="M172" s="153"/>
      <c r="N172" s="153"/>
      <c r="O172" s="153"/>
      <c r="P172" s="153"/>
      <c r="Q172" s="153"/>
      <c r="R172" s="153"/>
      <c r="S172" s="153"/>
      <c r="T172" s="153"/>
      <c r="U172" s="153"/>
    </row>
    <row r="173" spans="1:21" x14ac:dyDescent="0.25">
      <c r="A173" s="153"/>
      <c r="B173" s="153"/>
      <c r="C173" s="153"/>
      <c r="D173" s="153"/>
      <c r="E173" s="153"/>
      <c r="F173" s="153"/>
      <c r="G173" s="153"/>
      <c r="H173" s="153"/>
      <c r="I173" s="153"/>
      <c r="J173" s="153"/>
      <c r="K173" s="153"/>
      <c r="L173" s="153"/>
      <c r="M173" s="153"/>
      <c r="N173" s="153"/>
      <c r="O173" s="153"/>
      <c r="P173" s="153"/>
      <c r="Q173" s="153"/>
      <c r="R173" s="153"/>
      <c r="S173" s="153"/>
      <c r="T173" s="153"/>
      <c r="U173" s="153"/>
    </row>
    <row r="174" spans="1:21" x14ac:dyDescent="0.25">
      <c r="A174" s="153"/>
      <c r="B174" s="153"/>
      <c r="C174" s="153"/>
      <c r="D174" s="153"/>
      <c r="E174" s="153"/>
      <c r="F174" s="153"/>
      <c r="G174" s="153"/>
      <c r="H174" s="153"/>
      <c r="I174" s="153"/>
      <c r="J174" s="153"/>
      <c r="K174" s="153"/>
      <c r="L174" s="153"/>
      <c r="M174" s="153"/>
      <c r="N174" s="153"/>
      <c r="O174" s="153"/>
      <c r="P174" s="153"/>
      <c r="Q174" s="153"/>
      <c r="R174" s="153"/>
      <c r="S174" s="153"/>
      <c r="T174" s="153"/>
      <c r="U174" s="153"/>
    </row>
    <row r="175" spans="1:21" x14ac:dyDescent="0.25">
      <c r="A175" s="153"/>
      <c r="B175" s="153"/>
      <c r="C175" s="153"/>
      <c r="D175" s="153"/>
      <c r="E175" s="153"/>
      <c r="F175" s="153"/>
      <c r="G175" s="153"/>
      <c r="H175" s="153"/>
      <c r="I175" s="153"/>
      <c r="J175" s="153"/>
      <c r="K175" s="153"/>
      <c r="L175" s="153"/>
      <c r="M175" s="153"/>
      <c r="N175" s="153"/>
      <c r="O175" s="153"/>
      <c r="P175" s="153"/>
      <c r="Q175" s="153"/>
      <c r="R175" s="153"/>
      <c r="S175" s="153"/>
      <c r="T175" s="153"/>
      <c r="U175" s="153"/>
    </row>
    <row r="176" spans="1:21" x14ac:dyDescent="0.25">
      <c r="A176" s="153"/>
      <c r="B176" s="153"/>
      <c r="C176" s="153"/>
      <c r="D176" s="153"/>
      <c r="E176" s="153"/>
      <c r="F176" s="153"/>
      <c r="G176" s="153"/>
      <c r="H176" s="153"/>
      <c r="I176" s="153"/>
      <c r="J176" s="153"/>
      <c r="K176" s="153"/>
      <c r="L176" s="153"/>
      <c r="M176" s="153"/>
      <c r="N176" s="153"/>
      <c r="O176" s="153"/>
      <c r="P176" s="153"/>
      <c r="Q176" s="153"/>
      <c r="R176" s="153"/>
      <c r="S176" s="153"/>
      <c r="T176" s="153"/>
      <c r="U176" s="153"/>
    </row>
    <row r="177" spans="1:21" x14ac:dyDescent="0.25">
      <c r="A177" s="153"/>
      <c r="B177" s="153"/>
      <c r="C177" s="153"/>
      <c r="D177" s="153"/>
      <c r="E177" s="153"/>
      <c r="F177" s="153"/>
      <c r="G177" s="153"/>
      <c r="H177" s="153"/>
      <c r="I177" s="153"/>
      <c r="J177" s="153"/>
      <c r="K177" s="153"/>
      <c r="L177" s="153"/>
      <c r="M177" s="153"/>
      <c r="N177" s="153"/>
      <c r="O177" s="153"/>
      <c r="P177" s="153"/>
      <c r="Q177" s="153"/>
      <c r="R177" s="153"/>
      <c r="S177" s="153"/>
      <c r="T177" s="153"/>
      <c r="U177" s="153"/>
    </row>
    <row r="178" spans="1:21" x14ac:dyDescent="0.25">
      <c r="A178" s="153"/>
      <c r="B178" s="153"/>
      <c r="C178" s="153"/>
      <c r="D178" s="153"/>
      <c r="E178" s="153"/>
      <c r="F178" s="153"/>
      <c r="G178" s="153"/>
      <c r="H178" s="153"/>
      <c r="I178" s="153"/>
      <c r="J178" s="153"/>
      <c r="K178" s="153"/>
      <c r="L178" s="153"/>
      <c r="M178" s="153"/>
      <c r="N178" s="153"/>
      <c r="O178" s="153"/>
      <c r="P178" s="153"/>
      <c r="Q178" s="153"/>
      <c r="R178" s="153"/>
      <c r="S178" s="153"/>
      <c r="T178" s="153"/>
      <c r="U178" s="153"/>
    </row>
    <row r="179" spans="1:21" x14ac:dyDescent="0.25">
      <c r="A179" s="153"/>
      <c r="B179" s="153"/>
      <c r="C179" s="153"/>
      <c r="D179" s="153"/>
      <c r="E179" s="153"/>
      <c r="F179" s="153"/>
      <c r="G179" s="153"/>
      <c r="H179" s="153"/>
      <c r="I179" s="153"/>
      <c r="J179" s="153"/>
      <c r="K179" s="153"/>
      <c r="L179" s="153"/>
      <c r="M179" s="153"/>
      <c r="N179" s="153"/>
      <c r="O179" s="153"/>
      <c r="P179" s="153"/>
      <c r="Q179" s="153"/>
      <c r="R179" s="153"/>
      <c r="S179" s="153"/>
      <c r="T179" s="153"/>
      <c r="U179" s="153"/>
    </row>
    <row r="180" spans="1:21" x14ac:dyDescent="0.25">
      <c r="A180" s="153"/>
      <c r="B180" s="153"/>
      <c r="C180" s="153"/>
      <c r="D180" s="153"/>
      <c r="E180" s="153"/>
      <c r="F180" s="153"/>
      <c r="G180" s="153"/>
      <c r="H180" s="153"/>
      <c r="I180" s="153"/>
      <c r="J180" s="153"/>
      <c r="K180" s="153"/>
      <c r="L180" s="153"/>
      <c r="M180" s="153"/>
      <c r="N180" s="153"/>
      <c r="O180" s="153"/>
      <c r="P180" s="153"/>
      <c r="Q180" s="153"/>
      <c r="R180" s="153"/>
      <c r="S180" s="153"/>
      <c r="T180" s="153"/>
      <c r="U180" s="153"/>
    </row>
    <row r="181" spans="1:21" x14ac:dyDescent="0.25">
      <c r="A181" s="153"/>
      <c r="B181" s="153"/>
      <c r="C181" s="153"/>
      <c r="D181" s="153"/>
      <c r="E181" s="153"/>
      <c r="F181" s="153"/>
      <c r="G181" s="153"/>
      <c r="H181" s="153"/>
      <c r="I181" s="153"/>
      <c r="J181" s="153"/>
      <c r="K181" s="153"/>
      <c r="L181" s="153"/>
      <c r="M181" s="153"/>
      <c r="N181" s="153"/>
      <c r="O181" s="153"/>
      <c r="P181" s="153"/>
      <c r="Q181" s="153"/>
      <c r="R181" s="153"/>
      <c r="S181" s="153"/>
      <c r="T181" s="153"/>
      <c r="U181" s="153"/>
    </row>
    <row r="182" spans="1:21" x14ac:dyDescent="0.25">
      <c r="A182" s="153"/>
      <c r="B182" s="153"/>
      <c r="C182" s="153"/>
      <c r="D182" s="153"/>
      <c r="E182" s="153"/>
      <c r="F182" s="153"/>
      <c r="G182" s="153"/>
      <c r="H182" s="153"/>
      <c r="I182" s="153"/>
      <c r="J182" s="153"/>
      <c r="K182" s="153"/>
      <c r="L182" s="153"/>
      <c r="M182" s="153"/>
      <c r="N182" s="153"/>
      <c r="O182" s="153"/>
      <c r="P182" s="153"/>
      <c r="Q182" s="153"/>
      <c r="R182" s="153"/>
      <c r="S182" s="153"/>
      <c r="T182" s="153"/>
      <c r="U182" s="153"/>
    </row>
    <row r="183" spans="1:21" x14ac:dyDescent="0.25">
      <c r="A183" s="153"/>
      <c r="B183" s="153"/>
      <c r="C183" s="153"/>
      <c r="D183" s="153"/>
      <c r="E183" s="153"/>
      <c r="F183" s="153"/>
      <c r="G183" s="153"/>
      <c r="H183" s="153"/>
      <c r="I183" s="153"/>
      <c r="J183" s="153"/>
      <c r="K183" s="153"/>
      <c r="L183" s="153"/>
      <c r="M183" s="153"/>
      <c r="N183" s="153"/>
      <c r="O183" s="153"/>
      <c r="P183" s="153"/>
      <c r="Q183" s="153"/>
      <c r="R183" s="153"/>
      <c r="S183" s="153"/>
      <c r="T183" s="153"/>
      <c r="U183" s="153"/>
    </row>
    <row r="184" spans="1:21" x14ac:dyDescent="0.25">
      <c r="A184" s="153"/>
      <c r="B184" s="153"/>
      <c r="C184" s="153"/>
      <c r="D184" s="153"/>
      <c r="E184" s="153"/>
      <c r="F184" s="153"/>
      <c r="G184" s="153"/>
      <c r="H184" s="153"/>
      <c r="I184" s="153"/>
      <c r="J184" s="153"/>
      <c r="K184" s="153"/>
      <c r="L184" s="153"/>
      <c r="M184" s="153"/>
      <c r="N184" s="153"/>
      <c r="O184" s="153"/>
      <c r="P184" s="153"/>
      <c r="Q184" s="153"/>
      <c r="R184" s="153"/>
      <c r="S184" s="153"/>
      <c r="T184" s="153"/>
      <c r="U184" s="153"/>
    </row>
    <row r="185" spans="1:21" x14ac:dyDescent="0.25">
      <c r="A185" s="153"/>
      <c r="B185" s="153"/>
      <c r="C185" s="153"/>
      <c r="D185" s="153"/>
      <c r="E185" s="153"/>
      <c r="F185" s="153"/>
      <c r="G185" s="153"/>
      <c r="H185" s="153"/>
      <c r="I185" s="153"/>
      <c r="J185" s="153"/>
      <c r="K185" s="153"/>
      <c r="L185" s="153"/>
      <c r="M185" s="153"/>
      <c r="N185" s="153"/>
      <c r="O185" s="153"/>
      <c r="P185" s="153"/>
      <c r="Q185" s="153"/>
      <c r="R185" s="153"/>
      <c r="S185" s="153"/>
      <c r="T185" s="153"/>
      <c r="U185" s="153"/>
    </row>
    <row r="186" spans="1:21" x14ac:dyDescent="0.25">
      <c r="A186" s="153"/>
      <c r="B186" s="153"/>
      <c r="C186" s="153"/>
      <c r="D186" s="153"/>
      <c r="E186" s="153"/>
      <c r="F186" s="153"/>
      <c r="G186" s="153"/>
      <c r="H186" s="153"/>
      <c r="I186" s="153"/>
      <c r="J186" s="153"/>
      <c r="K186" s="153"/>
      <c r="L186" s="153"/>
      <c r="M186" s="153"/>
      <c r="N186" s="153"/>
      <c r="O186" s="153"/>
      <c r="P186" s="153"/>
      <c r="Q186" s="153"/>
      <c r="R186" s="153"/>
      <c r="S186" s="153"/>
      <c r="T186" s="153"/>
      <c r="U186" s="153"/>
    </row>
    <row r="187" spans="1:21" x14ac:dyDescent="0.25">
      <c r="A187" s="153"/>
      <c r="B187" s="153"/>
      <c r="C187" s="153"/>
      <c r="D187" s="153"/>
      <c r="E187" s="153"/>
      <c r="F187" s="153"/>
      <c r="G187" s="153"/>
      <c r="H187" s="153"/>
      <c r="I187" s="153"/>
      <c r="J187" s="153"/>
      <c r="K187" s="153"/>
      <c r="L187" s="153"/>
      <c r="M187" s="153"/>
      <c r="N187" s="153"/>
      <c r="O187" s="153"/>
      <c r="P187" s="153"/>
      <c r="Q187" s="153"/>
      <c r="R187" s="153"/>
      <c r="S187" s="153"/>
      <c r="T187" s="153"/>
      <c r="U187" s="153"/>
    </row>
    <row r="188" spans="1:21" x14ac:dyDescent="0.25">
      <c r="A188" s="153"/>
      <c r="B188" s="153"/>
      <c r="C188" s="153"/>
      <c r="D188" s="153"/>
      <c r="E188" s="153"/>
      <c r="F188" s="153"/>
      <c r="G188" s="153"/>
      <c r="H188" s="153"/>
      <c r="I188" s="153"/>
      <c r="J188" s="153"/>
      <c r="K188" s="153"/>
      <c r="L188" s="153"/>
      <c r="M188" s="153"/>
      <c r="N188" s="153"/>
      <c r="O188" s="153"/>
      <c r="P188" s="153"/>
      <c r="Q188" s="153"/>
      <c r="R188" s="153"/>
      <c r="S188" s="153"/>
      <c r="T188" s="153"/>
      <c r="U188" s="153"/>
    </row>
    <row r="189" spans="1:21" x14ac:dyDescent="0.25">
      <c r="A189" s="153"/>
      <c r="B189" s="153"/>
      <c r="C189" s="153"/>
      <c r="D189" s="153"/>
      <c r="E189" s="153"/>
      <c r="F189" s="153"/>
      <c r="G189" s="153"/>
      <c r="H189" s="153"/>
      <c r="I189" s="153"/>
      <c r="J189" s="153"/>
      <c r="K189" s="153"/>
      <c r="L189" s="153"/>
      <c r="M189" s="153"/>
      <c r="N189" s="153"/>
      <c r="O189" s="153"/>
      <c r="P189" s="153"/>
      <c r="Q189" s="153"/>
      <c r="R189" s="153"/>
      <c r="S189" s="153"/>
      <c r="T189" s="153"/>
      <c r="U189" s="153"/>
    </row>
    <row r="190" spans="1:21" x14ac:dyDescent="0.25">
      <c r="A190" s="153"/>
      <c r="B190" s="153"/>
      <c r="C190" s="153"/>
      <c r="D190" s="153"/>
      <c r="E190" s="153"/>
      <c r="F190" s="153"/>
      <c r="G190" s="153"/>
      <c r="H190" s="153"/>
      <c r="I190" s="153"/>
      <c r="J190" s="153"/>
      <c r="K190" s="153"/>
      <c r="L190" s="153"/>
      <c r="M190" s="153"/>
      <c r="N190" s="153"/>
      <c r="O190" s="153"/>
      <c r="P190" s="153"/>
      <c r="Q190" s="153"/>
      <c r="R190" s="153"/>
      <c r="S190" s="153"/>
      <c r="T190" s="153"/>
      <c r="U190" s="153"/>
    </row>
    <row r="191" spans="1:21" x14ac:dyDescent="0.25">
      <c r="A191" s="153"/>
      <c r="B191" s="153"/>
      <c r="C191" s="153"/>
      <c r="D191" s="153"/>
      <c r="E191" s="153"/>
      <c r="F191" s="153"/>
      <c r="G191" s="153"/>
      <c r="H191" s="153"/>
      <c r="I191" s="153"/>
      <c r="J191" s="153"/>
      <c r="K191" s="153"/>
      <c r="L191" s="153"/>
      <c r="M191" s="153"/>
      <c r="N191" s="153"/>
      <c r="O191" s="153"/>
      <c r="P191" s="153"/>
      <c r="Q191" s="153"/>
      <c r="R191" s="153"/>
      <c r="S191" s="153"/>
      <c r="T191" s="153"/>
      <c r="U191" s="153"/>
    </row>
    <row r="192" spans="1:21" x14ac:dyDescent="0.25">
      <c r="A192" s="153"/>
      <c r="B192" s="153"/>
      <c r="C192" s="153"/>
      <c r="D192" s="153"/>
      <c r="E192" s="153"/>
      <c r="F192" s="153"/>
      <c r="G192" s="153"/>
      <c r="H192" s="153"/>
      <c r="I192" s="153"/>
      <c r="J192" s="153"/>
      <c r="K192" s="153"/>
      <c r="L192" s="153"/>
      <c r="M192" s="153"/>
      <c r="N192" s="153"/>
      <c r="O192" s="153"/>
      <c r="P192" s="153"/>
      <c r="Q192" s="153"/>
      <c r="R192" s="153"/>
      <c r="S192" s="153"/>
      <c r="T192" s="153"/>
      <c r="U192" s="153"/>
    </row>
    <row r="193" spans="1:21" x14ac:dyDescent="0.25">
      <c r="A193" s="153"/>
      <c r="B193" s="153"/>
      <c r="C193" s="153"/>
      <c r="D193" s="153"/>
      <c r="E193" s="153"/>
      <c r="F193" s="153"/>
      <c r="G193" s="153"/>
      <c r="H193" s="153"/>
      <c r="I193" s="153"/>
      <c r="J193" s="153"/>
      <c r="K193" s="153"/>
      <c r="L193" s="153"/>
      <c r="M193" s="153"/>
      <c r="N193" s="153"/>
      <c r="O193" s="153"/>
      <c r="P193" s="153"/>
      <c r="Q193" s="153"/>
      <c r="R193" s="153"/>
      <c r="S193" s="153"/>
      <c r="T193" s="153"/>
      <c r="U193" s="153"/>
    </row>
    <row r="194" spans="1:21" x14ac:dyDescent="0.25">
      <c r="A194" s="153"/>
      <c r="B194" s="153"/>
      <c r="C194" s="153"/>
      <c r="D194" s="153"/>
      <c r="E194" s="153"/>
      <c r="F194" s="153"/>
      <c r="G194" s="153"/>
      <c r="H194" s="153"/>
      <c r="I194" s="153"/>
      <c r="J194" s="153"/>
      <c r="K194" s="153"/>
      <c r="L194" s="153"/>
      <c r="M194" s="153"/>
      <c r="N194" s="153"/>
      <c r="O194" s="153"/>
      <c r="P194" s="153"/>
      <c r="Q194" s="153"/>
      <c r="R194" s="153"/>
      <c r="S194" s="153"/>
      <c r="T194" s="153"/>
      <c r="U194" s="153"/>
    </row>
    <row r="195" spans="1:21" x14ac:dyDescent="0.25">
      <c r="A195" s="153"/>
      <c r="B195" s="153"/>
      <c r="C195" s="153"/>
      <c r="D195" s="153"/>
      <c r="E195" s="153"/>
      <c r="F195" s="153"/>
      <c r="G195" s="153"/>
      <c r="H195" s="153"/>
      <c r="I195" s="153"/>
      <c r="J195" s="153"/>
      <c r="K195" s="153"/>
      <c r="L195" s="153"/>
      <c r="M195" s="153"/>
      <c r="N195" s="153"/>
      <c r="O195" s="153"/>
      <c r="P195" s="153"/>
      <c r="Q195" s="153"/>
      <c r="R195" s="153"/>
      <c r="S195" s="153"/>
      <c r="T195" s="153"/>
      <c r="U195" s="153"/>
    </row>
    <row r="196" spans="1:21" x14ac:dyDescent="0.25">
      <c r="A196" s="153"/>
      <c r="B196" s="153"/>
      <c r="C196" s="153"/>
      <c r="D196" s="153"/>
      <c r="E196" s="153"/>
      <c r="F196" s="153"/>
      <c r="G196" s="153"/>
      <c r="H196" s="153"/>
      <c r="I196" s="153"/>
      <c r="J196" s="153"/>
      <c r="K196" s="153"/>
      <c r="L196" s="153"/>
      <c r="M196" s="153"/>
      <c r="N196" s="153"/>
      <c r="O196" s="153"/>
      <c r="P196" s="153"/>
      <c r="Q196" s="153"/>
      <c r="R196" s="153"/>
      <c r="S196" s="153"/>
      <c r="T196" s="153"/>
      <c r="U196" s="153"/>
    </row>
    <row r="197" spans="1:21" x14ac:dyDescent="0.25">
      <c r="A197" s="153"/>
      <c r="B197" s="153"/>
      <c r="C197" s="153"/>
      <c r="D197" s="153"/>
      <c r="E197" s="153"/>
      <c r="F197" s="153"/>
      <c r="G197" s="153"/>
      <c r="H197" s="153"/>
      <c r="I197" s="153"/>
      <c r="J197" s="153"/>
      <c r="K197" s="153"/>
      <c r="L197" s="153"/>
      <c r="M197" s="153"/>
      <c r="N197" s="153"/>
      <c r="O197" s="153"/>
      <c r="P197" s="153"/>
      <c r="Q197" s="153"/>
      <c r="R197" s="153"/>
      <c r="S197" s="153"/>
      <c r="T197" s="153"/>
      <c r="U197" s="153"/>
    </row>
    <row r="198" spans="1:21" x14ac:dyDescent="0.25">
      <c r="A198" s="153"/>
      <c r="B198" s="153"/>
      <c r="C198" s="153"/>
      <c r="D198" s="153"/>
      <c r="E198" s="153"/>
      <c r="F198" s="153"/>
      <c r="G198" s="153"/>
      <c r="H198" s="153"/>
      <c r="I198" s="153"/>
      <c r="J198" s="153"/>
      <c r="K198" s="153"/>
      <c r="L198" s="153"/>
      <c r="M198" s="153"/>
      <c r="N198" s="153"/>
      <c r="O198" s="153"/>
      <c r="P198" s="153"/>
      <c r="Q198" s="153"/>
      <c r="R198" s="153"/>
      <c r="S198" s="153"/>
      <c r="T198" s="153"/>
      <c r="U198" s="153"/>
    </row>
    <row r="199" spans="1:21" x14ac:dyDescent="0.25">
      <c r="A199" s="153"/>
      <c r="B199" s="153"/>
      <c r="C199" s="153"/>
      <c r="D199" s="153"/>
      <c r="E199" s="153"/>
      <c r="F199" s="153"/>
      <c r="G199" s="153"/>
      <c r="H199" s="153"/>
      <c r="I199" s="153"/>
      <c r="J199" s="153"/>
      <c r="K199" s="153"/>
      <c r="L199" s="153"/>
      <c r="M199" s="153"/>
      <c r="N199" s="153"/>
      <c r="O199" s="153"/>
      <c r="P199" s="153"/>
      <c r="Q199" s="153"/>
      <c r="R199" s="153"/>
      <c r="S199" s="153"/>
      <c r="T199" s="153"/>
      <c r="U199" s="153"/>
    </row>
    <row r="200" spans="1:21" x14ac:dyDescent="0.25">
      <c r="A200" s="153"/>
      <c r="B200" s="153"/>
      <c r="C200" s="153"/>
      <c r="D200" s="153"/>
      <c r="E200" s="153"/>
      <c r="F200" s="153"/>
      <c r="G200" s="153"/>
      <c r="H200" s="153"/>
      <c r="I200" s="153"/>
      <c r="J200" s="153"/>
      <c r="K200" s="153"/>
      <c r="L200" s="153"/>
      <c r="M200" s="153"/>
      <c r="N200" s="153"/>
      <c r="O200" s="153"/>
      <c r="P200" s="153"/>
      <c r="Q200" s="153"/>
      <c r="R200" s="153"/>
      <c r="S200" s="153"/>
      <c r="T200" s="153"/>
      <c r="U200" s="153"/>
    </row>
    <row r="201" spans="1:21" x14ac:dyDescent="0.25">
      <c r="A201" s="153"/>
      <c r="B201" s="153"/>
      <c r="C201" s="153"/>
      <c r="D201" s="153"/>
      <c r="E201" s="153"/>
      <c r="F201" s="153"/>
      <c r="G201" s="153"/>
      <c r="H201" s="153"/>
      <c r="I201" s="153"/>
      <c r="J201" s="153"/>
      <c r="K201" s="153"/>
      <c r="L201" s="153"/>
      <c r="M201" s="153"/>
      <c r="N201" s="153"/>
      <c r="O201" s="153"/>
      <c r="P201" s="153"/>
      <c r="Q201" s="153"/>
      <c r="R201" s="153"/>
      <c r="S201" s="153"/>
      <c r="T201" s="153"/>
      <c r="U201" s="153"/>
    </row>
    <row r="202" spans="1:21" x14ac:dyDescent="0.25">
      <c r="A202" s="153"/>
      <c r="B202" s="153"/>
      <c r="C202" s="153"/>
      <c r="D202" s="153"/>
      <c r="E202" s="153"/>
      <c r="F202" s="153"/>
      <c r="G202" s="153"/>
      <c r="H202" s="153"/>
      <c r="I202" s="153"/>
      <c r="J202" s="153"/>
      <c r="K202" s="153"/>
      <c r="L202" s="153"/>
      <c r="M202" s="153"/>
      <c r="N202" s="153"/>
      <c r="O202" s="153"/>
      <c r="P202" s="153"/>
      <c r="Q202" s="153"/>
      <c r="R202" s="153"/>
      <c r="S202" s="153"/>
      <c r="T202" s="153"/>
      <c r="U202" s="153"/>
    </row>
    <row r="203" spans="1:21" x14ac:dyDescent="0.25">
      <c r="A203" s="153"/>
      <c r="B203" s="153"/>
      <c r="C203" s="153"/>
      <c r="D203" s="153"/>
      <c r="E203" s="153"/>
      <c r="F203" s="153"/>
      <c r="G203" s="153"/>
      <c r="H203" s="153"/>
      <c r="I203" s="153"/>
      <c r="J203" s="153"/>
      <c r="K203" s="153"/>
      <c r="L203" s="153"/>
      <c r="M203" s="153"/>
      <c r="N203" s="153"/>
      <c r="O203" s="153"/>
      <c r="P203" s="153"/>
      <c r="Q203" s="153"/>
      <c r="R203" s="153"/>
      <c r="S203" s="153"/>
      <c r="T203" s="153"/>
      <c r="U203" s="153"/>
    </row>
    <row r="204" spans="1:21" x14ac:dyDescent="0.25">
      <c r="A204" s="153"/>
      <c r="B204" s="153"/>
      <c r="C204" s="153"/>
      <c r="D204" s="153"/>
      <c r="E204" s="153"/>
      <c r="F204" s="153"/>
      <c r="G204" s="153"/>
      <c r="H204" s="153"/>
      <c r="I204" s="153"/>
      <c r="J204" s="153"/>
      <c r="K204" s="153"/>
      <c r="L204" s="153"/>
      <c r="M204" s="153"/>
      <c r="N204" s="153"/>
      <c r="O204" s="153"/>
      <c r="P204" s="153"/>
      <c r="Q204" s="153"/>
      <c r="R204" s="153"/>
      <c r="S204" s="153"/>
      <c r="T204" s="153"/>
      <c r="U204" s="153"/>
    </row>
    <row r="205" spans="1:21" x14ac:dyDescent="0.25">
      <c r="A205" s="153"/>
      <c r="B205" s="153"/>
      <c r="C205" s="153"/>
      <c r="D205" s="153"/>
      <c r="E205" s="153"/>
      <c r="F205" s="153"/>
      <c r="G205" s="153"/>
      <c r="H205" s="153"/>
      <c r="I205" s="153"/>
      <c r="J205" s="153"/>
      <c r="K205" s="153"/>
      <c r="L205" s="153"/>
      <c r="M205" s="153"/>
      <c r="N205" s="153"/>
      <c r="O205" s="153"/>
      <c r="P205" s="153"/>
      <c r="Q205" s="153"/>
      <c r="R205" s="153"/>
      <c r="S205" s="153"/>
      <c r="T205" s="153"/>
      <c r="U205" s="153"/>
    </row>
    <row r="206" spans="1:21" x14ac:dyDescent="0.25">
      <c r="A206" s="153"/>
      <c r="B206" s="153"/>
      <c r="C206" s="153"/>
      <c r="D206" s="153"/>
      <c r="E206" s="153"/>
      <c r="F206" s="153"/>
      <c r="G206" s="153"/>
      <c r="H206" s="153"/>
      <c r="I206" s="153"/>
      <c r="J206" s="153"/>
      <c r="K206" s="153"/>
      <c r="L206" s="153"/>
      <c r="M206" s="153"/>
      <c r="N206" s="153"/>
      <c r="O206" s="153"/>
      <c r="P206" s="153"/>
      <c r="Q206" s="153"/>
      <c r="R206" s="153"/>
      <c r="S206" s="153"/>
      <c r="T206" s="153"/>
      <c r="U206" s="153"/>
    </row>
    <row r="207" spans="1:21" x14ac:dyDescent="0.25">
      <c r="A207" s="153"/>
      <c r="B207" s="153"/>
      <c r="C207" s="153"/>
      <c r="D207" s="153"/>
      <c r="E207" s="153"/>
      <c r="F207" s="153"/>
      <c r="G207" s="153"/>
      <c r="H207" s="153"/>
      <c r="I207" s="153"/>
      <c r="J207" s="153"/>
      <c r="K207" s="153"/>
      <c r="L207" s="153"/>
      <c r="M207" s="153"/>
      <c r="N207" s="153"/>
      <c r="O207" s="153"/>
      <c r="P207" s="153"/>
      <c r="Q207" s="153"/>
      <c r="R207" s="153"/>
      <c r="S207" s="153"/>
      <c r="T207" s="153"/>
      <c r="U207" s="153"/>
    </row>
    <row r="208" spans="1:21" x14ac:dyDescent="0.25">
      <c r="A208" s="153"/>
      <c r="B208" s="153"/>
      <c r="C208" s="153"/>
      <c r="D208" s="153"/>
      <c r="E208" s="153"/>
      <c r="F208" s="153"/>
      <c r="G208" s="153"/>
      <c r="H208" s="153"/>
      <c r="I208" s="153"/>
      <c r="J208" s="153"/>
      <c r="K208" s="153"/>
      <c r="L208" s="153"/>
      <c r="M208" s="153"/>
      <c r="N208" s="153"/>
      <c r="O208" s="153"/>
      <c r="P208" s="153"/>
      <c r="Q208" s="153"/>
      <c r="R208" s="153"/>
      <c r="S208" s="153"/>
      <c r="T208" s="153"/>
      <c r="U208" s="153"/>
    </row>
    <row r="209" spans="1:21" x14ac:dyDescent="0.25">
      <c r="A209" s="153"/>
      <c r="B209" s="153"/>
      <c r="C209" s="153"/>
      <c r="D209" s="153"/>
      <c r="E209" s="153"/>
      <c r="F209" s="153"/>
      <c r="G209" s="153"/>
      <c r="H209" s="153"/>
      <c r="I209" s="153"/>
      <c r="J209" s="153"/>
      <c r="K209" s="153"/>
      <c r="L209" s="153"/>
      <c r="M209" s="153"/>
      <c r="N209" s="153"/>
      <c r="O209" s="153"/>
      <c r="P209" s="153"/>
      <c r="Q209" s="153"/>
      <c r="R209" s="153"/>
      <c r="S209" s="153"/>
      <c r="T209" s="153"/>
      <c r="U209" s="153"/>
    </row>
    <row r="210" spans="1:21" x14ac:dyDescent="0.25">
      <c r="A210" s="153"/>
      <c r="B210" s="153"/>
      <c r="C210" s="153"/>
      <c r="D210" s="153"/>
      <c r="E210" s="153"/>
      <c r="F210" s="153"/>
      <c r="G210" s="153"/>
      <c r="H210" s="153"/>
      <c r="I210" s="153"/>
      <c r="J210" s="153"/>
      <c r="K210" s="153"/>
      <c r="L210" s="153"/>
      <c r="M210" s="153"/>
      <c r="N210" s="153"/>
      <c r="O210" s="153"/>
      <c r="P210" s="153"/>
      <c r="Q210" s="153"/>
      <c r="R210" s="153"/>
      <c r="S210" s="153"/>
      <c r="T210" s="153"/>
      <c r="U210" s="153"/>
    </row>
    <row r="211" spans="1:21" x14ac:dyDescent="0.25">
      <c r="A211" s="153"/>
      <c r="B211" s="153"/>
      <c r="C211" s="153"/>
      <c r="D211" s="153"/>
      <c r="E211" s="153"/>
      <c r="F211" s="153"/>
      <c r="G211" s="153"/>
      <c r="H211" s="153"/>
      <c r="I211" s="153"/>
      <c r="J211" s="153"/>
      <c r="K211" s="153"/>
      <c r="L211" s="153"/>
      <c r="M211" s="153"/>
      <c r="N211" s="153"/>
      <c r="O211" s="153"/>
      <c r="P211" s="153"/>
      <c r="Q211" s="153"/>
      <c r="R211" s="153"/>
      <c r="S211" s="153"/>
      <c r="T211" s="153"/>
      <c r="U211" s="153"/>
    </row>
    <row r="212" spans="1:21" x14ac:dyDescent="0.25">
      <c r="A212" s="153"/>
      <c r="B212" s="153"/>
      <c r="C212" s="153"/>
      <c r="D212" s="153"/>
      <c r="E212" s="153"/>
      <c r="F212" s="153"/>
      <c r="G212" s="153"/>
      <c r="H212" s="153"/>
      <c r="I212" s="153"/>
      <c r="J212" s="153"/>
      <c r="K212" s="153"/>
      <c r="L212" s="153"/>
      <c r="M212" s="153"/>
      <c r="N212" s="153"/>
      <c r="O212" s="153"/>
      <c r="P212" s="153"/>
      <c r="Q212" s="153"/>
      <c r="R212" s="153"/>
      <c r="S212" s="153"/>
      <c r="T212" s="153"/>
      <c r="U212" s="153"/>
    </row>
    <row r="213" spans="1:21" x14ac:dyDescent="0.25">
      <c r="A213" s="153"/>
      <c r="B213" s="153"/>
      <c r="C213" s="153"/>
      <c r="D213" s="153"/>
      <c r="E213" s="153"/>
      <c r="F213" s="153"/>
      <c r="G213" s="153"/>
      <c r="H213" s="153"/>
      <c r="I213" s="153"/>
      <c r="J213" s="153"/>
      <c r="K213" s="153"/>
      <c r="L213" s="153"/>
      <c r="M213" s="153"/>
      <c r="N213" s="153"/>
      <c r="O213" s="153"/>
      <c r="P213" s="153"/>
      <c r="Q213" s="153"/>
      <c r="R213" s="153"/>
      <c r="S213" s="153"/>
      <c r="T213" s="153"/>
      <c r="U213" s="153"/>
    </row>
    <row r="214" spans="1:21" x14ac:dyDescent="0.25">
      <c r="A214" s="153"/>
      <c r="B214" s="153"/>
      <c r="C214" s="153"/>
      <c r="D214" s="153"/>
      <c r="E214" s="153"/>
      <c r="F214" s="153"/>
      <c r="G214" s="153"/>
      <c r="H214" s="153"/>
      <c r="I214" s="153"/>
      <c r="J214" s="153"/>
      <c r="K214" s="153"/>
      <c r="L214" s="153"/>
      <c r="M214" s="153"/>
      <c r="N214" s="153"/>
      <c r="O214" s="153"/>
      <c r="P214" s="153"/>
      <c r="Q214" s="153"/>
      <c r="R214" s="153"/>
      <c r="S214" s="153"/>
      <c r="T214" s="153"/>
      <c r="U214" s="153"/>
    </row>
    <row r="215" spans="1:21" x14ac:dyDescent="0.25">
      <c r="A215" s="153"/>
      <c r="B215" s="153"/>
      <c r="C215" s="153"/>
      <c r="D215" s="153"/>
      <c r="E215" s="153"/>
      <c r="F215" s="153"/>
      <c r="G215" s="153"/>
      <c r="H215" s="153"/>
      <c r="I215" s="153"/>
      <c r="J215" s="153"/>
      <c r="K215" s="153"/>
      <c r="L215" s="153"/>
      <c r="M215" s="153"/>
      <c r="N215" s="153"/>
      <c r="O215" s="153"/>
      <c r="P215" s="153"/>
      <c r="Q215" s="153"/>
      <c r="R215" s="153"/>
      <c r="S215" s="153"/>
      <c r="T215" s="153"/>
      <c r="U215" s="153"/>
    </row>
    <row r="216" spans="1:21" x14ac:dyDescent="0.25">
      <c r="A216" s="153"/>
      <c r="B216" s="153"/>
      <c r="C216" s="153"/>
      <c r="D216" s="153"/>
      <c r="E216" s="153"/>
      <c r="F216" s="153"/>
      <c r="G216" s="153"/>
      <c r="H216" s="153"/>
      <c r="I216" s="153"/>
      <c r="J216" s="153"/>
      <c r="K216" s="153"/>
      <c r="L216" s="153"/>
      <c r="M216" s="153"/>
      <c r="N216" s="153"/>
      <c r="O216" s="153"/>
      <c r="P216" s="153"/>
      <c r="Q216" s="153"/>
      <c r="R216" s="153"/>
      <c r="S216" s="153"/>
      <c r="T216" s="153"/>
      <c r="U216" s="153"/>
    </row>
    <row r="217" spans="1:21" x14ac:dyDescent="0.25">
      <c r="A217" s="153"/>
      <c r="B217" s="153"/>
      <c r="C217" s="153"/>
      <c r="D217" s="153"/>
      <c r="E217" s="153"/>
      <c r="F217" s="153"/>
      <c r="G217" s="153"/>
      <c r="H217" s="153"/>
      <c r="I217" s="153"/>
      <c r="J217" s="153"/>
      <c r="K217" s="153"/>
      <c r="L217" s="153"/>
      <c r="M217" s="153"/>
      <c r="N217" s="153"/>
      <c r="O217" s="153"/>
      <c r="P217" s="153"/>
      <c r="Q217" s="153"/>
      <c r="R217" s="153"/>
      <c r="S217" s="153"/>
      <c r="T217" s="153"/>
      <c r="U217" s="153"/>
    </row>
    <row r="218" spans="1:21" x14ac:dyDescent="0.25">
      <c r="A218" s="153"/>
      <c r="B218" s="153"/>
      <c r="C218" s="153"/>
      <c r="D218" s="153"/>
      <c r="E218" s="153"/>
      <c r="F218" s="153"/>
      <c r="G218" s="153"/>
      <c r="H218" s="153"/>
      <c r="I218" s="153"/>
      <c r="J218" s="153"/>
      <c r="K218" s="153"/>
      <c r="L218" s="153"/>
      <c r="M218" s="153"/>
      <c r="N218" s="153"/>
      <c r="O218" s="153"/>
      <c r="P218" s="153"/>
      <c r="Q218" s="153"/>
      <c r="R218" s="153"/>
      <c r="S218" s="153"/>
      <c r="T218" s="153"/>
      <c r="U218" s="153"/>
    </row>
    <row r="219" spans="1:21" x14ac:dyDescent="0.25">
      <c r="A219" s="153"/>
      <c r="B219" s="153"/>
      <c r="C219" s="153"/>
      <c r="D219" s="153"/>
      <c r="E219" s="153"/>
      <c r="F219" s="153"/>
      <c r="G219" s="153"/>
      <c r="H219" s="153"/>
      <c r="I219" s="153"/>
      <c r="J219" s="153"/>
      <c r="K219" s="153"/>
      <c r="L219" s="153"/>
      <c r="M219" s="153"/>
      <c r="N219" s="153"/>
      <c r="O219" s="153"/>
      <c r="P219" s="153"/>
      <c r="Q219" s="153"/>
      <c r="R219" s="153"/>
      <c r="S219" s="153"/>
      <c r="T219" s="153"/>
      <c r="U219" s="153"/>
    </row>
    <row r="220" spans="1:21" x14ac:dyDescent="0.25">
      <c r="A220" s="153"/>
      <c r="B220" s="153"/>
      <c r="C220" s="153"/>
      <c r="D220" s="153"/>
      <c r="E220" s="153"/>
      <c r="F220" s="153"/>
      <c r="G220" s="153"/>
      <c r="H220" s="153"/>
      <c r="I220" s="153"/>
      <c r="J220" s="153"/>
      <c r="K220" s="153"/>
      <c r="L220" s="153"/>
      <c r="M220" s="153"/>
      <c r="N220" s="153"/>
      <c r="O220" s="153"/>
      <c r="P220" s="153"/>
      <c r="Q220" s="153"/>
      <c r="R220" s="153"/>
      <c r="S220" s="153"/>
      <c r="T220" s="153"/>
      <c r="U220" s="153"/>
    </row>
    <row r="221" spans="1:21" x14ac:dyDescent="0.25">
      <c r="A221" s="153"/>
      <c r="B221" s="153"/>
      <c r="C221" s="153"/>
      <c r="D221" s="153"/>
      <c r="E221" s="153"/>
      <c r="F221" s="153"/>
      <c r="G221" s="153"/>
      <c r="H221" s="153"/>
      <c r="I221" s="153"/>
      <c r="J221" s="153"/>
      <c r="K221" s="153"/>
      <c r="L221" s="153"/>
      <c r="M221" s="153"/>
      <c r="N221" s="153"/>
      <c r="O221" s="153"/>
      <c r="P221" s="153"/>
      <c r="Q221" s="153"/>
      <c r="R221" s="153"/>
      <c r="S221" s="153"/>
      <c r="T221" s="153"/>
      <c r="U221" s="153"/>
    </row>
    <row r="222" spans="1:21" x14ac:dyDescent="0.25">
      <c r="A222" s="153"/>
      <c r="B222" s="153"/>
      <c r="C222" s="153"/>
      <c r="D222" s="153"/>
      <c r="E222" s="153"/>
      <c r="F222" s="153"/>
      <c r="G222" s="153"/>
      <c r="H222" s="153"/>
      <c r="I222" s="153"/>
      <c r="J222" s="153"/>
      <c r="K222" s="153"/>
      <c r="L222" s="153"/>
      <c r="M222" s="153"/>
      <c r="N222" s="153"/>
      <c r="O222" s="153"/>
      <c r="P222" s="153"/>
      <c r="Q222" s="153"/>
      <c r="R222" s="153"/>
      <c r="S222" s="153"/>
      <c r="T222" s="153"/>
      <c r="U222" s="153"/>
    </row>
    <row r="223" spans="1:21" x14ac:dyDescent="0.25">
      <c r="A223" s="153"/>
      <c r="B223" s="153"/>
      <c r="C223" s="153"/>
      <c r="D223" s="153"/>
      <c r="E223" s="153"/>
      <c r="F223" s="153"/>
      <c r="G223" s="153"/>
      <c r="H223" s="153"/>
      <c r="I223" s="153"/>
      <c r="J223" s="153"/>
      <c r="K223" s="153"/>
      <c r="L223" s="153"/>
      <c r="M223" s="153"/>
      <c r="N223" s="153"/>
      <c r="O223" s="153"/>
      <c r="P223" s="153"/>
      <c r="Q223" s="153"/>
      <c r="R223" s="153"/>
      <c r="S223" s="153"/>
      <c r="T223" s="153"/>
      <c r="U223" s="153"/>
    </row>
    <row r="224" spans="1:21" x14ac:dyDescent="0.25">
      <c r="A224" s="153"/>
      <c r="B224" s="153"/>
      <c r="C224" s="153"/>
      <c r="D224" s="153"/>
      <c r="E224" s="153"/>
      <c r="F224" s="153"/>
      <c r="G224" s="153"/>
      <c r="H224" s="153"/>
      <c r="I224" s="153"/>
      <c r="J224" s="153"/>
      <c r="K224" s="153"/>
      <c r="L224" s="153"/>
      <c r="M224" s="153"/>
      <c r="N224" s="153"/>
      <c r="O224" s="153"/>
      <c r="P224" s="153"/>
      <c r="Q224" s="153"/>
      <c r="R224" s="153"/>
      <c r="S224" s="153"/>
      <c r="T224" s="153"/>
      <c r="U224" s="153"/>
    </row>
    <row r="225" spans="1:21" x14ac:dyDescent="0.25">
      <c r="A225" s="153"/>
      <c r="B225" s="153"/>
      <c r="C225" s="153"/>
      <c r="D225" s="153"/>
      <c r="E225" s="153"/>
      <c r="F225" s="153"/>
      <c r="G225" s="153"/>
      <c r="H225" s="153"/>
      <c r="I225" s="153"/>
      <c r="J225" s="153"/>
      <c r="K225" s="153"/>
      <c r="L225" s="153"/>
      <c r="M225" s="153"/>
      <c r="N225" s="153"/>
      <c r="O225" s="153"/>
      <c r="P225" s="153"/>
      <c r="Q225" s="153"/>
      <c r="R225" s="153"/>
      <c r="S225" s="153"/>
      <c r="T225" s="153"/>
      <c r="U225" s="153"/>
    </row>
    <row r="226" spans="1:21" x14ac:dyDescent="0.25">
      <c r="A226" s="153"/>
      <c r="B226" s="153"/>
      <c r="C226" s="153"/>
      <c r="D226" s="153"/>
      <c r="E226" s="153"/>
      <c r="F226" s="153"/>
      <c r="G226" s="153"/>
      <c r="H226" s="153"/>
      <c r="I226" s="153"/>
      <c r="J226" s="153"/>
      <c r="K226" s="153"/>
      <c r="L226" s="153"/>
      <c r="M226" s="153"/>
      <c r="N226" s="153"/>
      <c r="O226" s="153"/>
      <c r="P226" s="153"/>
      <c r="Q226" s="153"/>
      <c r="R226" s="153"/>
      <c r="S226" s="153"/>
      <c r="T226" s="153"/>
      <c r="U226" s="153"/>
    </row>
    <row r="227" spans="1:21" x14ac:dyDescent="0.25">
      <c r="A227" s="153"/>
      <c r="B227" s="153"/>
      <c r="C227" s="153"/>
      <c r="D227" s="153"/>
      <c r="E227" s="153"/>
      <c r="F227" s="153"/>
      <c r="G227" s="153"/>
      <c r="H227" s="153"/>
      <c r="I227" s="153"/>
      <c r="J227" s="153"/>
      <c r="K227" s="153"/>
      <c r="L227" s="153"/>
      <c r="M227" s="153"/>
      <c r="N227" s="153"/>
      <c r="O227" s="153"/>
      <c r="P227" s="153"/>
      <c r="Q227" s="153"/>
      <c r="R227" s="153"/>
      <c r="S227" s="153"/>
      <c r="T227" s="153"/>
      <c r="U227" s="153"/>
    </row>
    <row r="228" spans="1:21" x14ac:dyDescent="0.25">
      <c r="A228" s="153"/>
      <c r="B228" s="153"/>
      <c r="C228" s="153"/>
      <c r="D228" s="153"/>
      <c r="E228" s="153"/>
      <c r="F228" s="153"/>
      <c r="G228" s="153"/>
      <c r="H228" s="153"/>
      <c r="I228" s="153"/>
      <c r="J228" s="153"/>
      <c r="K228" s="153"/>
      <c r="L228" s="153"/>
      <c r="M228" s="153"/>
      <c r="N228" s="153"/>
      <c r="O228" s="153"/>
      <c r="P228" s="153"/>
      <c r="Q228" s="153"/>
      <c r="R228" s="153"/>
      <c r="S228" s="153"/>
      <c r="T228" s="153"/>
      <c r="U228" s="153"/>
    </row>
    <row r="229" spans="1:21" x14ac:dyDescent="0.25">
      <c r="A229" s="153"/>
      <c r="B229" s="153"/>
      <c r="C229" s="153"/>
      <c r="D229" s="153"/>
      <c r="E229" s="153"/>
      <c r="F229" s="153"/>
      <c r="G229" s="153"/>
      <c r="H229" s="153"/>
      <c r="I229" s="153"/>
      <c r="J229" s="153"/>
      <c r="K229" s="153"/>
      <c r="L229" s="153"/>
      <c r="M229" s="153"/>
      <c r="N229" s="153"/>
      <c r="O229" s="153"/>
      <c r="P229" s="153"/>
      <c r="Q229" s="153"/>
      <c r="R229" s="153"/>
      <c r="S229" s="153"/>
      <c r="T229" s="153"/>
      <c r="U229" s="153"/>
    </row>
    <row r="230" spans="1:21" x14ac:dyDescent="0.25">
      <c r="A230" s="153"/>
      <c r="B230" s="153"/>
      <c r="C230" s="153"/>
      <c r="D230" s="153"/>
      <c r="E230" s="153"/>
      <c r="F230" s="153"/>
      <c r="G230" s="153"/>
      <c r="H230" s="153"/>
      <c r="I230" s="153"/>
      <c r="J230" s="153"/>
      <c r="K230" s="153"/>
      <c r="L230" s="153"/>
      <c r="M230" s="153"/>
      <c r="N230" s="153"/>
      <c r="O230" s="153"/>
      <c r="P230" s="153"/>
      <c r="Q230" s="153"/>
      <c r="R230" s="153"/>
      <c r="S230" s="153"/>
      <c r="T230" s="153"/>
      <c r="U230" s="153"/>
    </row>
    <row r="231" spans="1:21" x14ac:dyDescent="0.25">
      <c r="A231" s="153"/>
      <c r="B231" s="153"/>
      <c r="C231" s="153"/>
      <c r="D231" s="153"/>
      <c r="E231" s="153"/>
      <c r="F231" s="153"/>
      <c r="G231" s="153"/>
      <c r="H231" s="153"/>
      <c r="I231" s="153"/>
      <c r="J231" s="153"/>
      <c r="K231" s="153"/>
      <c r="L231" s="153"/>
      <c r="M231" s="153"/>
      <c r="N231" s="153"/>
      <c r="O231" s="153"/>
      <c r="P231" s="153"/>
      <c r="Q231" s="153"/>
      <c r="R231" s="153"/>
      <c r="S231" s="153"/>
      <c r="T231" s="153"/>
      <c r="U231" s="153"/>
    </row>
    <row r="232" spans="1:21" x14ac:dyDescent="0.25">
      <c r="A232" s="153"/>
      <c r="B232" s="153"/>
      <c r="C232" s="153"/>
      <c r="D232" s="153"/>
      <c r="E232" s="153"/>
      <c r="F232" s="153"/>
      <c r="G232" s="153"/>
      <c r="H232" s="153"/>
      <c r="I232" s="153"/>
      <c r="J232" s="153"/>
      <c r="K232" s="153"/>
      <c r="L232" s="153"/>
      <c r="M232" s="153"/>
      <c r="N232" s="153"/>
      <c r="O232" s="153"/>
      <c r="P232" s="153"/>
      <c r="Q232" s="153"/>
      <c r="R232" s="153"/>
      <c r="S232" s="153"/>
      <c r="T232" s="153"/>
      <c r="U232" s="153"/>
    </row>
    <row r="233" spans="1:21" x14ac:dyDescent="0.25">
      <c r="A233" s="153"/>
      <c r="B233" s="153"/>
      <c r="C233" s="153"/>
      <c r="D233" s="153"/>
      <c r="E233" s="153"/>
      <c r="F233" s="153"/>
      <c r="G233" s="153"/>
      <c r="H233" s="153"/>
      <c r="I233" s="153"/>
      <c r="J233" s="153"/>
      <c r="K233" s="153"/>
      <c r="L233" s="153"/>
      <c r="M233" s="153"/>
      <c r="N233" s="153"/>
      <c r="O233" s="153"/>
      <c r="P233" s="153"/>
      <c r="Q233" s="153"/>
      <c r="R233" s="153"/>
      <c r="S233" s="153"/>
      <c r="T233" s="153"/>
      <c r="U233" s="153"/>
    </row>
    <row r="234" spans="1:21" x14ac:dyDescent="0.25">
      <c r="A234" s="153"/>
      <c r="B234" s="153"/>
      <c r="C234" s="153"/>
      <c r="D234" s="153"/>
      <c r="E234" s="153"/>
      <c r="F234" s="153"/>
      <c r="G234" s="153"/>
      <c r="H234" s="153"/>
      <c r="I234" s="153"/>
      <c r="J234" s="153"/>
      <c r="K234" s="153"/>
      <c r="L234" s="153"/>
      <c r="M234" s="153"/>
      <c r="N234" s="153"/>
      <c r="O234" s="153"/>
      <c r="P234" s="153"/>
      <c r="Q234" s="153"/>
      <c r="R234" s="153"/>
      <c r="S234" s="153"/>
      <c r="T234" s="153"/>
      <c r="U234" s="153"/>
    </row>
    <row r="235" spans="1:21" x14ac:dyDescent="0.25">
      <c r="A235" s="153"/>
      <c r="B235" s="153"/>
      <c r="C235" s="153"/>
      <c r="D235" s="153"/>
      <c r="E235" s="153"/>
      <c r="F235" s="153"/>
      <c r="G235" s="153"/>
      <c r="H235" s="153"/>
      <c r="I235" s="153"/>
      <c r="J235" s="153"/>
      <c r="K235" s="153"/>
      <c r="L235" s="153"/>
      <c r="M235" s="153"/>
      <c r="N235" s="153"/>
      <c r="O235" s="153"/>
      <c r="P235" s="153"/>
      <c r="Q235" s="153"/>
      <c r="R235" s="153"/>
      <c r="S235" s="153"/>
      <c r="T235" s="153"/>
      <c r="U235" s="153"/>
    </row>
    <row r="236" spans="1:21" x14ac:dyDescent="0.25">
      <c r="A236" s="153"/>
      <c r="B236" s="153"/>
      <c r="C236" s="153"/>
      <c r="D236" s="153"/>
      <c r="E236" s="153"/>
      <c r="F236" s="153"/>
      <c r="G236" s="153"/>
      <c r="H236" s="153"/>
      <c r="I236" s="153"/>
      <c r="J236" s="153"/>
      <c r="K236" s="153"/>
      <c r="L236" s="153"/>
      <c r="M236" s="153"/>
      <c r="N236" s="153"/>
      <c r="O236" s="153"/>
      <c r="P236" s="153"/>
      <c r="Q236" s="153"/>
      <c r="R236" s="153"/>
      <c r="S236" s="153"/>
      <c r="T236" s="153"/>
      <c r="U236" s="153"/>
    </row>
    <row r="237" spans="1:21" x14ac:dyDescent="0.25">
      <c r="A237" s="153"/>
      <c r="B237" s="153"/>
      <c r="C237" s="153"/>
      <c r="D237" s="153"/>
      <c r="E237" s="153"/>
      <c r="F237" s="153"/>
      <c r="G237" s="153"/>
      <c r="H237" s="153"/>
      <c r="I237" s="153"/>
      <c r="J237" s="153"/>
      <c r="K237" s="153"/>
      <c r="L237" s="153"/>
      <c r="M237" s="153"/>
      <c r="N237" s="153"/>
      <c r="O237" s="153"/>
      <c r="P237" s="153"/>
      <c r="Q237" s="153"/>
      <c r="R237" s="153"/>
      <c r="S237" s="153"/>
      <c r="T237" s="153"/>
      <c r="U237" s="153"/>
    </row>
    <row r="238" spans="1:21" x14ac:dyDescent="0.25">
      <c r="A238" s="153"/>
      <c r="B238" s="153"/>
      <c r="C238" s="153"/>
      <c r="D238" s="153"/>
      <c r="E238" s="153"/>
      <c r="F238" s="153"/>
      <c r="G238" s="153"/>
      <c r="H238" s="153"/>
      <c r="I238" s="153"/>
      <c r="J238" s="153"/>
      <c r="K238" s="153"/>
      <c r="L238" s="153"/>
      <c r="M238" s="153"/>
      <c r="N238" s="153"/>
      <c r="O238" s="153"/>
      <c r="P238" s="153"/>
      <c r="Q238" s="153"/>
      <c r="R238" s="153"/>
      <c r="S238" s="153"/>
      <c r="T238" s="153"/>
      <c r="U238" s="153"/>
    </row>
    <row r="239" spans="1:21" x14ac:dyDescent="0.25">
      <c r="A239" s="153"/>
      <c r="B239" s="153"/>
      <c r="C239" s="153"/>
      <c r="D239" s="153"/>
      <c r="E239" s="153"/>
      <c r="F239" s="153"/>
      <c r="G239" s="153"/>
      <c r="H239" s="153"/>
      <c r="I239" s="153"/>
      <c r="J239" s="153"/>
      <c r="K239" s="153"/>
      <c r="L239" s="153"/>
      <c r="M239" s="153"/>
      <c r="N239" s="153"/>
      <c r="O239" s="153"/>
      <c r="P239" s="153"/>
      <c r="Q239" s="153"/>
      <c r="R239" s="153"/>
      <c r="S239" s="153"/>
      <c r="T239" s="153"/>
      <c r="U239" s="153"/>
    </row>
    <row r="240" spans="1:21" x14ac:dyDescent="0.25">
      <c r="A240" s="153"/>
      <c r="B240" s="153"/>
      <c r="C240" s="153"/>
      <c r="D240" s="153"/>
      <c r="E240" s="153"/>
      <c r="F240" s="153"/>
      <c r="G240" s="153"/>
      <c r="H240" s="153"/>
      <c r="I240" s="153"/>
      <c r="J240" s="153"/>
      <c r="K240" s="153"/>
      <c r="L240" s="153"/>
      <c r="M240" s="153"/>
      <c r="N240" s="153"/>
      <c r="O240" s="153"/>
      <c r="P240" s="153"/>
      <c r="Q240" s="153"/>
      <c r="R240" s="153"/>
      <c r="S240" s="153"/>
      <c r="T240" s="153"/>
      <c r="U240" s="153"/>
    </row>
    <row r="241" spans="1:21" x14ac:dyDescent="0.25">
      <c r="A241" s="153"/>
      <c r="B241" s="153"/>
      <c r="C241" s="153"/>
      <c r="D241" s="153"/>
      <c r="E241" s="153"/>
      <c r="F241" s="153"/>
      <c r="G241" s="153"/>
      <c r="H241" s="153"/>
      <c r="I241" s="153"/>
      <c r="J241" s="153"/>
      <c r="K241" s="153"/>
      <c r="L241" s="153"/>
      <c r="M241" s="153"/>
      <c r="N241" s="153"/>
      <c r="O241" s="153"/>
      <c r="P241" s="153"/>
      <c r="Q241" s="153"/>
      <c r="R241" s="153"/>
      <c r="S241" s="153"/>
      <c r="T241" s="153"/>
      <c r="U241" s="153"/>
    </row>
    <row r="242" spans="1:21" x14ac:dyDescent="0.25">
      <c r="A242" s="153"/>
      <c r="B242" s="153"/>
      <c r="C242" s="153"/>
      <c r="D242" s="153"/>
      <c r="E242" s="153"/>
      <c r="F242" s="153"/>
      <c r="G242" s="153"/>
      <c r="H242" s="153"/>
      <c r="I242" s="153"/>
      <c r="J242" s="153"/>
      <c r="K242" s="153"/>
      <c r="L242" s="153"/>
      <c r="M242" s="153"/>
      <c r="N242" s="153"/>
      <c r="O242" s="153"/>
      <c r="P242" s="153"/>
      <c r="Q242" s="153"/>
      <c r="R242" s="153"/>
      <c r="S242" s="153"/>
      <c r="T242" s="153"/>
      <c r="U242" s="153"/>
    </row>
    <row r="243" spans="1:21" x14ac:dyDescent="0.25">
      <c r="A243" s="153"/>
      <c r="B243" s="153"/>
      <c r="C243" s="153"/>
      <c r="D243" s="153"/>
      <c r="E243" s="153"/>
      <c r="F243" s="153"/>
      <c r="G243" s="153"/>
      <c r="H243" s="153"/>
      <c r="I243" s="153"/>
      <c r="J243" s="153"/>
      <c r="K243" s="153"/>
      <c r="L243" s="153"/>
      <c r="M243" s="153"/>
      <c r="N243" s="153"/>
      <c r="O243" s="153"/>
      <c r="P243" s="153"/>
      <c r="Q243" s="153"/>
      <c r="R243" s="153"/>
      <c r="S243" s="153"/>
      <c r="T243" s="153"/>
      <c r="U243" s="153"/>
    </row>
    <row r="244" spans="1:21" x14ac:dyDescent="0.25">
      <c r="A244" s="153"/>
      <c r="B244" s="153"/>
      <c r="C244" s="153"/>
      <c r="D244" s="153"/>
      <c r="E244" s="153"/>
      <c r="F244" s="153"/>
      <c r="G244" s="153"/>
      <c r="H244" s="153"/>
      <c r="I244" s="153"/>
      <c r="J244" s="153"/>
      <c r="K244" s="153"/>
      <c r="L244" s="153"/>
      <c r="M244" s="153"/>
      <c r="N244" s="153"/>
      <c r="O244" s="153"/>
      <c r="P244" s="153"/>
      <c r="Q244" s="153"/>
      <c r="R244" s="153"/>
      <c r="S244" s="153"/>
      <c r="T244" s="153"/>
      <c r="U244" s="153"/>
    </row>
    <row r="245" spans="1:21" x14ac:dyDescent="0.25">
      <c r="A245" s="153"/>
      <c r="B245" s="153"/>
      <c r="C245" s="153"/>
      <c r="D245" s="153"/>
      <c r="E245" s="153"/>
      <c r="F245" s="153"/>
      <c r="G245" s="153"/>
      <c r="H245" s="153"/>
      <c r="I245" s="153"/>
      <c r="J245" s="153"/>
      <c r="K245" s="153"/>
      <c r="L245" s="153"/>
      <c r="M245" s="153"/>
      <c r="N245" s="153"/>
      <c r="O245" s="153"/>
      <c r="P245" s="153"/>
      <c r="Q245" s="153"/>
      <c r="R245" s="153"/>
      <c r="S245" s="153"/>
      <c r="T245" s="153"/>
      <c r="U245" s="153"/>
    </row>
    <row r="246" spans="1:21" x14ac:dyDescent="0.25">
      <c r="A246" s="153"/>
      <c r="B246" s="153"/>
      <c r="C246" s="153"/>
      <c r="D246" s="153"/>
      <c r="E246" s="153"/>
      <c r="F246" s="153"/>
      <c r="G246" s="153"/>
      <c r="H246" s="153"/>
      <c r="I246" s="153"/>
      <c r="J246" s="153"/>
      <c r="K246" s="153"/>
      <c r="L246" s="153"/>
      <c r="M246" s="153"/>
      <c r="N246" s="153"/>
      <c r="O246" s="153"/>
      <c r="P246" s="153"/>
      <c r="Q246" s="153"/>
      <c r="R246" s="153"/>
      <c r="S246" s="153"/>
      <c r="T246" s="153"/>
      <c r="U246" s="153"/>
    </row>
    <row r="247" spans="1:21" x14ac:dyDescent="0.25">
      <c r="A247" s="153"/>
      <c r="B247" s="153"/>
      <c r="C247" s="153"/>
      <c r="D247" s="153"/>
      <c r="E247" s="153"/>
      <c r="F247" s="153"/>
      <c r="G247" s="153"/>
      <c r="H247" s="153"/>
      <c r="I247" s="153"/>
      <c r="J247" s="153"/>
      <c r="K247" s="153"/>
      <c r="L247" s="153"/>
      <c r="M247" s="153"/>
      <c r="N247" s="153"/>
      <c r="O247" s="153"/>
      <c r="P247" s="153"/>
      <c r="Q247" s="153"/>
      <c r="R247" s="153"/>
      <c r="S247" s="153"/>
      <c r="T247" s="153"/>
      <c r="U247" s="153"/>
    </row>
    <row r="248" spans="1:21" x14ac:dyDescent="0.25">
      <c r="A248" s="153"/>
      <c r="B248" s="153"/>
      <c r="C248" s="153"/>
      <c r="D248" s="153"/>
      <c r="E248" s="153"/>
      <c r="F248" s="153"/>
      <c r="G248" s="153"/>
      <c r="H248" s="153"/>
      <c r="I248" s="153"/>
      <c r="J248" s="153"/>
      <c r="K248" s="153"/>
      <c r="L248" s="153"/>
      <c r="M248" s="153"/>
      <c r="N248" s="153"/>
      <c r="O248" s="153"/>
      <c r="P248" s="153"/>
      <c r="Q248" s="153"/>
      <c r="R248" s="153"/>
      <c r="S248" s="153"/>
      <c r="T248" s="153"/>
      <c r="U248" s="153"/>
    </row>
    <row r="249" spans="1:21" x14ac:dyDescent="0.25">
      <c r="A249" s="153"/>
      <c r="B249" s="153"/>
      <c r="C249" s="153"/>
      <c r="D249" s="153"/>
      <c r="E249" s="153"/>
      <c r="F249" s="153"/>
      <c r="G249" s="153"/>
      <c r="H249" s="153"/>
      <c r="I249" s="153"/>
      <c r="J249" s="153"/>
      <c r="K249" s="153"/>
      <c r="L249" s="153"/>
      <c r="M249" s="153"/>
      <c r="N249" s="153"/>
      <c r="O249" s="153"/>
      <c r="P249" s="153"/>
      <c r="Q249" s="153"/>
      <c r="R249" s="153"/>
      <c r="S249" s="153"/>
      <c r="T249" s="153"/>
      <c r="U249" s="153"/>
    </row>
    <row r="250" spans="1:21" x14ac:dyDescent="0.25">
      <c r="A250" s="153"/>
      <c r="B250" s="153"/>
      <c r="C250" s="153"/>
      <c r="D250" s="153"/>
      <c r="E250" s="153"/>
      <c r="F250" s="153"/>
      <c r="G250" s="153"/>
      <c r="H250" s="153"/>
      <c r="I250" s="153"/>
      <c r="J250" s="153"/>
      <c r="K250" s="153"/>
      <c r="L250" s="153"/>
      <c r="M250" s="153"/>
      <c r="N250" s="153"/>
      <c r="O250" s="153"/>
      <c r="P250" s="153"/>
      <c r="Q250" s="153"/>
      <c r="R250" s="153"/>
      <c r="S250" s="153"/>
      <c r="T250" s="153"/>
      <c r="U250" s="153"/>
    </row>
    <row r="251" spans="1:21" x14ac:dyDescent="0.25">
      <c r="A251" s="153"/>
      <c r="B251" s="153"/>
      <c r="C251" s="153"/>
      <c r="D251" s="153"/>
      <c r="E251" s="153"/>
      <c r="F251" s="153"/>
      <c r="G251" s="153"/>
      <c r="H251" s="153"/>
      <c r="I251" s="153"/>
      <c r="J251" s="153"/>
      <c r="K251" s="153"/>
      <c r="L251" s="153"/>
      <c r="M251" s="153"/>
      <c r="N251" s="153"/>
      <c r="O251" s="153"/>
      <c r="P251" s="153"/>
      <c r="Q251" s="153"/>
      <c r="R251" s="153"/>
      <c r="S251" s="153"/>
      <c r="T251" s="153"/>
      <c r="U251" s="153"/>
    </row>
    <row r="252" spans="1:21" x14ac:dyDescent="0.25">
      <c r="A252" s="153"/>
      <c r="B252" s="153"/>
      <c r="C252" s="153"/>
      <c r="D252" s="153"/>
      <c r="E252" s="153"/>
      <c r="F252" s="153"/>
      <c r="G252" s="153"/>
      <c r="H252" s="153"/>
      <c r="I252" s="153"/>
      <c r="J252" s="153"/>
      <c r="K252" s="153"/>
      <c r="L252" s="153"/>
      <c r="M252" s="153"/>
      <c r="N252" s="153"/>
      <c r="O252" s="153"/>
      <c r="P252" s="153"/>
      <c r="Q252" s="153"/>
      <c r="R252" s="153"/>
      <c r="S252" s="153"/>
      <c r="T252" s="153"/>
      <c r="U252" s="153"/>
    </row>
    <row r="253" spans="1:21" x14ac:dyDescent="0.25">
      <c r="A253" s="153"/>
      <c r="B253" s="153"/>
      <c r="C253" s="153"/>
      <c r="D253" s="153"/>
      <c r="E253" s="153"/>
      <c r="F253" s="153"/>
      <c r="G253" s="153"/>
      <c r="H253" s="153"/>
      <c r="I253" s="153"/>
      <c r="J253" s="153"/>
      <c r="K253" s="153"/>
      <c r="L253" s="153"/>
      <c r="M253" s="153"/>
      <c r="N253" s="153"/>
      <c r="O253" s="153"/>
      <c r="P253" s="153"/>
      <c r="Q253" s="153"/>
      <c r="R253" s="153"/>
      <c r="S253" s="153"/>
      <c r="T253" s="153"/>
      <c r="U253" s="153"/>
    </row>
    <row r="254" spans="1:21" x14ac:dyDescent="0.25">
      <c r="A254" s="153"/>
      <c r="B254" s="153"/>
      <c r="C254" s="153"/>
      <c r="D254" s="153"/>
      <c r="E254" s="153"/>
      <c r="F254" s="153"/>
      <c r="G254" s="153"/>
      <c r="H254" s="153"/>
      <c r="I254" s="153"/>
      <c r="J254" s="153"/>
      <c r="K254" s="153"/>
      <c r="L254" s="153"/>
      <c r="M254" s="153"/>
      <c r="N254" s="153"/>
      <c r="O254" s="153"/>
      <c r="P254" s="153"/>
      <c r="Q254" s="153"/>
      <c r="R254" s="153"/>
      <c r="S254" s="153"/>
      <c r="T254" s="153"/>
      <c r="U254" s="153"/>
    </row>
    <row r="255" spans="1:21" x14ac:dyDescent="0.25">
      <c r="A255" s="153"/>
      <c r="B255" s="153"/>
      <c r="C255" s="153"/>
      <c r="D255" s="153"/>
      <c r="E255" s="153"/>
      <c r="F255" s="153"/>
      <c r="G255" s="153"/>
      <c r="H255" s="153"/>
      <c r="I255" s="153"/>
      <c r="J255" s="153"/>
      <c r="K255" s="153"/>
      <c r="L255" s="153"/>
      <c r="M255" s="153"/>
      <c r="N255" s="153"/>
      <c r="O255" s="153"/>
      <c r="P255" s="153"/>
      <c r="Q255" s="153"/>
      <c r="R255" s="153"/>
      <c r="S255" s="153"/>
      <c r="T255" s="153"/>
      <c r="U255" s="153"/>
    </row>
    <row r="256" spans="1:21" x14ac:dyDescent="0.25">
      <c r="A256" s="153"/>
      <c r="B256" s="153"/>
      <c r="C256" s="153"/>
      <c r="D256" s="153"/>
      <c r="E256" s="153"/>
      <c r="F256" s="153"/>
      <c r="G256" s="153"/>
      <c r="H256" s="153"/>
      <c r="I256" s="153"/>
      <c r="J256" s="153"/>
      <c r="K256" s="153"/>
      <c r="L256" s="153"/>
      <c r="M256" s="153"/>
      <c r="N256" s="153"/>
      <c r="O256" s="153"/>
      <c r="P256" s="153"/>
      <c r="Q256" s="153"/>
      <c r="R256" s="153"/>
      <c r="S256" s="153"/>
      <c r="T256" s="153"/>
      <c r="U256" s="153"/>
    </row>
    <row r="257" spans="1:21" x14ac:dyDescent="0.25">
      <c r="A257" s="153"/>
      <c r="B257" s="153"/>
      <c r="C257" s="153"/>
      <c r="D257" s="153"/>
      <c r="E257" s="153"/>
      <c r="F257" s="153"/>
      <c r="G257" s="153"/>
      <c r="H257" s="153"/>
      <c r="I257" s="153"/>
      <c r="J257" s="153"/>
      <c r="K257" s="153"/>
      <c r="L257" s="153"/>
      <c r="M257" s="153"/>
      <c r="N257" s="153"/>
      <c r="O257" s="153"/>
      <c r="P257" s="153"/>
      <c r="Q257" s="153"/>
      <c r="R257" s="153"/>
      <c r="S257" s="153"/>
      <c r="T257" s="153"/>
      <c r="U257" s="153"/>
    </row>
    <row r="258" spans="1:21" x14ac:dyDescent="0.25">
      <c r="A258" s="153"/>
      <c r="B258" s="153"/>
      <c r="C258" s="153"/>
      <c r="D258" s="153"/>
      <c r="E258" s="153"/>
      <c r="F258" s="153"/>
      <c r="G258" s="153"/>
      <c r="H258" s="153"/>
      <c r="I258" s="153"/>
      <c r="J258" s="153"/>
      <c r="K258" s="153"/>
      <c r="L258" s="153"/>
      <c r="M258" s="153"/>
      <c r="N258" s="153"/>
      <c r="O258" s="153"/>
      <c r="P258" s="153"/>
      <c r="Q258" s="153"/>
      <c r="R258" s="153"/>
      <c r="S258" s="153"/>
      <c r="T258" s="153"/>
      <c r="U258" s="153"/>
    </row>
    <row r="259" spans="1:21" x14ac:dyDescent="0.25">
      <c r="A259" s="153"/>
      <c r="B259" s="153"/>
      <c r="C259" s="153"/>
      <c r="D259" s="153"/>
      <c r="E259" s="153"/>
      <c r="F259" s="153"/>
      <c r="G259" s="153"/>
      <c r="H259" s="153"/>
      <c r="I259" s="153"/>
      <c r="J259" s="153"/>
      <c r="K259" s="153"/>
      <c r="L259" s="153"/>
      <c r="M259" s="153"/>
      <c r="N259" s="153"/>
      <c r="O259" s="153"/>
      <c r="P259" s="153"/>
      <c r="Q259" s="153"/>
      <c r="R259" s="153"/>
      <c r="S259" s="153"/>
      <c r="T259" s="153"/>
      <c r="U259" s="153"/>
    </row>
    <row r="260" spans="1:21" x14ac:dyDescent="0.25">
      <c r="A260" s="153"/>
      <c r="B260" s="153"/>
      <c r="C260" s="153"/>
      <c r="D260" s="153"/>
      <c r="E260" s="153"/>
      <c r="F260" s="153"/>
      <c r="G260" s="153"/>
      <c r="H260" s="153"/>
      <c r="I260" s="153"/>
      <c r="J260" s="153"/>
      <c r="K260" s="153"/>
      <c r="L260" s="153"/>
      <c r="M260" s="153"/>
      <c r="N260" s="153"/>
      <c r="O260" s="153"/>
      <c r="P260" s="153"/>
      <c r="Q260" s="153"/>
      <c r="R260" s="153"/>
      <c r="S260" s="153"/>
      <c r="T260" s="153"/>
      <c r="U260" s="153"/>
    </row>
    <row r="261" spans="1:21" x14ac:dyDescent="0.25">
      <c r="A261" s="153"/>
      <c r="B261" s="153"/>
      <c r="C261" s="153"/>
      <c r="D261" s="153"/>
      <c r="E261" s="153"/>
      <c r="F261" s="153"/>
      <c r="G261" s="153"/>
      <c r="H261" s="153"/>
      <c r="I261" s="153"/>
      <c r="J261" s="153"/>
      <c r="K261" s="153"/>
      <c r="L261" s="153"/>
      <c r="M261" s="153"/>
      <c r="N261" s="153"/>
      <c r="O261" s="153"/>
      <c r="P261" s="153"/>
      <c r="Q261" s="153"/>
      <c r="R261" s="153"/>
      <c r="S261" s="153"/>
      <c r="T261" s="153"/>
      <c r="U261" s="153"/>
    </row>
    <row r="262" spans="1:21" x14ac:dyDescent="0.25">
      <c r="A262" s="153"/>
      <c r="B262" s="153"/>
      <c r="C262" s="153"/>
      <c r="D262" s="153"/>
      <c r="E262" s="153"/>
      <c r="F262" s="153"/>
      <c r="G262" s="153"/>
      <c r="H262" s="153"/>
      <c r="I262" s="153"/>
      <c r="J262" s="153"/>
      <c r="K262" s="153"/>
      <c r="L262" s="153"/>
      <c r="M262" s="153"/>
      <c r="N262" s="153"/>
      <c r="O262" s="153"/>
      <c r="P262" s="153"/>
      <c r="Q262" s="153"/>
      <c r="R262" s="153"/>
      <c r="S262" s="153"/>
      <c r="T262" s="153"/>
      <c r="U262" s="153"/>
    </row>
    <row r="263" spans="1:21" x14ac:dyDescent="0.25">
      <c r="A263" s="153"/>
      <c r="B263" s="153"/>
      <c r="C263" s="153"/>
      <c r="D263" s="153"/>
      <c r="E263" s="153"/>
      <c r="F263" s="153"/>
      <c r="G263" s="153"/>
      <c r="H263" s="153"/>
      <c r="I263" s="153"/>
      <c r="J263" s="153"/>
      <c r="K263" s="153"/>
      <c r="L263" s="153"/>
      <c r="M263" s="153"/>
      <c r="N263" s="153"/>
      <c r="O263" s="153"/>
      <c r="P263" s="153"/>
      <c r="Q263" s="153"/>
      <c r="R263" s="153"/>
      <c r="S263" s="153"/>
      <c r="T263" s="153"/>
      <c r="U263" s="153"/>
    </row>
    <row r="264" spans="1:21" x14ac:dyDescent="0.25">
      <c r="A264" s="153"/>
      <c r="B264" s="153"/>
      <c r="C264" s="153"/>
      <c r="D264" s="153"/>
      <c r="E264" s="153"/>
      <c r="F264" s="153"/>
      <c r="G264" s="153"/>
      <c r="H264" s="153"/>
      <c r="I264" s="153"/>
      <c r="J264" s="153"/>
      <c r="K264" s="153"/>
      <c r="L264" s="153"/>
      <c r="M264" s="153"/>
      <c r="N264" s="153"/>
      <c r="O264" s="153"/>
      <c r="P264" s="153"/>
      <c r="Q264" s="153"/>
      <c r="R264" s="153"/>
      <c r="S264" s="153"/>
      <c r="T264" s="153"/>
      <c r="U264" s="153"/>
    </row>
    <row r="265" spans="1:21" x14ac:dyDescent="0.25">
      <c r="A265" s="153"/>
      <c r="B265" s="153"/>
      <c r="C265" s="153"/>
      <c r="D265" s="153"/>
      <c r="E265" s="153"/>
      <c r="F265" s="153"/>
      <c r="G265" s="153"/>
      <c r="H265" s="153"/>
      <c r="I265" s="153"/>
      <c r="J265" s="153"/>
      <c r="K265" s="153"/>
      <c r="L265" s="153"/>
      <c r="M265" s="153"/>
      <c r="N265" s="153"/>
      <c r="O265" s="153"/>
      <c r="P265" s="153"/>
      <c r="Q265" s="153"/>
      <c r="R265" s="153"/>
      <c r="S265" s="153"/>
      <c r="T265" s="153"/>
      <c r="U265" s="153"/>
    </row>
    <row r="266" spans="1:21" x14ac:dyDescent="0.25">
      <c r="A266" s="153"/>
      <c r="B266" s="153"/>
      <c r="C266" s="153"/>
      <c r="D266" s="153"/>
      <c r="E266" s="153"/>
      <c r="F266" s="153"/>
      <c r="G266" s="153"/>
      <c r="H266" s="153"/>
      <c r="I266" s="153"/>
      <c r="J266" s="153"/>
      <c r="K266" s="153"/>
      <c r="L266" s="153"/>
      <c r="M266" s="153"/>
      <c r="N266" s="153"/>
      <c r="O266" s="153"/>
      <c r="P266" s="153"/>
      <c r="Q266" s="153"/>
      <c r="R266" s="153"/>
      <c r="S266" s="153"/>
      <c r="T266" s="153"/>
      <c r="U266" s="153"/>
    </row>
    <row r="267" spans="1:21" x14ac:dyDescent="0.25">
      <c r="A267" s="153"/>
      <c r="B267" s="153"/>
      <c r="C267" s="153"/>
      <c r="D267" s="153"/>
      <c r="E267" s="153"/>
      <c r="F267" s="153"/>
      <c r="G267" s="153"/>
      <c r="H267" s="153"/>
      <c r="I267" s="153"/>
      <c r="J267" s="153"/>
      <c r="K267" s="153"/>
      <c r="L267" s="153"/>
      <c r="M267" s="153"/>
      <c r="N267" s="153"/>
      <c r="O267" s="153"/>
      <c r="P267" s="153"/>
      <c r="Q267" s="153"/>
      <c r="R267" s="153"/>
      <c r="S267" s="153"/>
      <c r="T267" s="153"/>
      <c r="U267" s="153"/>
    </row>
    <row r="268" spans="1:21" x14ac:dyDescent="0.25">
      <c r="A268" s="153"/>
      <c r="B268" s="153"/>
      <c r="C268" s="153"/>
      <c r="D268" s="153"/>
      <c r="E268" s="153"/>
      <c r="F268" s="153"/>
      <c r="G268" s="153"/>
      <c r="H268" s="153"/>
      <c r="I268" s="153"/>
      <c r="J268" s="153"/>
      <c r="K268" s="153"/>
      <c r="L268" s="153"/>
      <c r="M268" s="153"/>
      <c r="N268" s="153"/>
      <c r="O268" s="153"/>
      <c r="P268" s="153"/>
      <c r="Q268" s="153"/>
      <c r="R268" s="153"/>
      <c r="S268" s="153"/>
      <c r="T268" s="153"/>
      <c r="U268" s="153"/>
    </row>
    <row r="269" spans="1:21" x14ac:dyDescent="0.25">
      <c r="A269" s="153"/>
      <c r="B269" s="153"/>
      <c r="C269" s="153"/>
      <c r="D269" s="153"/>
      <c r="E269" s="153"/>
      <c r="F269" s="153"/>
      <c r="G269" s="153"/>
      <c r="H269" s="153"/>
      <c r="I269" s="153"/>
      <c r="J269" s="153"/>
      <c r="K269" s="153"/>
      <c r="L269" s="153"/>
      <c r="M269" s="153"/>
      <c r="N269" s="153"/>
      <c r="O269" s="153"/>
      <c r="P269" s="153"/>
      <c r="Q269" s="153"/>
      <c r="R269" s="153"/>
      <c r="S269" s="153"/>
      <c r="T269" s="153"/>
      <c r="U269" s="153"/>
    </row>
    <row r="270" spans="1:21" x14ac:dyDescent="0.25">
      <c r="A270" s="153"/>
      <c r="B270" s="153"/>
      <c r="C270" s="153"/>
      <c r="D270" s="153"/>
      <c r="E270" s="153"/>
      <c r="F270" s="153"/>
      <c r="G270" s="153"/>
      <c r="H270" s="153"/>
      <c r="I270" s="153"/>
      <c r="J270" s="153"/>
      <c r="K270" s="153"/>
      <c r="L270" s="153"/>
      <c r="M270" s="153"/>
      <c r="N270" s="153"/>
      <c r="O270" s="153"/>
      <c r="P270" s="153"/>
      <c r="Q270" s="153"/>
      <c r="R270" s="153"/>
      <c r="S270" s="153"/>
      <c r="T270" s="153"/>
      <c r="U270" s="153"/>
    </row>
    <row r="271" spans="1:21" x14ac:dyDescent="0.25">
      <c r="A271" s="153"/>
      <c r="B271" s="153"/>
      <c r="C271" s="153"/>
      <c r="D271" s="153"/>
      <c r="E271" s="153"/>
      <c r="F271" s="153"/>
      <c r="G271" s="153"/>
      <c r="H271" s="153"/>
      <c r="I271" s="153"/>
      <c r="J271" s="153"/>
      <c r="K271" s="153"/>
      <c r="L271" s="153"/>
      <c r="M271" s="153"/>
      <c r="N271" s="153"/>
      <c r="O271" s="153"/>
      <c r="P271" s="153"/>
      <c r="Q271" s="153"/>
      <c r="R271" s="153"/>
      <c r="S271" s="153"/>
      <c r="T271" s="153"/>
      <c r="U271" s="153"/>
    </row>
    <row r="272" spans="1:21" x14ac:dyDescent="0.25">
      <c r="A272" s="153"/>
      <c r="B272" s="153"/>
      <c r="C272" s="153"/>
      <c r="D272" s="153"/>
      <c r="E272" s="153"/>
      <c r="F272" s="153"/>
      <c r="G272" s="153"/>
      <c r="H272" s="153"/>
      <c r="I272" s="153"/>
      <c r="J272" s="153"/>
      <c r="K272" s="153"/>
      <c r="L272" s="153"/>
      <c r="M272" s="153"/>
      <c r="N272" s="153"/>
      <c r="O272" s="153"/>
      <c r="P272" s="153"/>
      <c r="Q272" s="153"/>
      <c r="R272" s="153"/>
      <c r="S272" s="153"/>
      <c r="T272" s="153"/>
      <c r="U272" s="153"/>
    </row>
    <row r="273" spans="1:21" x14ac:dyDescent="0.25">
      <c r="A273" s="153"/>
      <c r="B273" s="153"/>
      <c r="C273" s="153"/>
      <c r="D273" s="153"/>
      <c r="E273" s="153"/>
      <c r="F273" s="153"/>
      <c r="G273" s="153"/>
      <c r="H273" s="153"/>
      <c r="I273" s="153"/>
      <c r="J273" s="153"/>
      <c r="K273" s="153"/>
      <c r="L273" s="153"/>
      <c r="M273" s="153"/>
      <c r="N273" s="153"/>
      <c r="O273" s="153"/>
      <c r="P273" s="153"/>
      <c r="Q273" s="153"/>
      <c r="R273" s="153"/>
      <c r="S273" s="153"/>
      <c r="T273" s="153"/>
      <c r="U273" s="153"/>
    </row>
    <row r="274" spans="1:21" x14ac:dyDescent="0.25">
      <c r="A274" s="153"/>
      <c r="B274" s="153"/>
      <c r="C274" s="153"/>
      <c r="D274" s="153"/>
      <c r="E274" s="153"/>
      <c r="F274" s="153"/>
      <c r="G274" s="153"/>
      <c r="H274" s="153"/>
      <c r="I274" s="153"/>
      <c r="J274" s="153"/>
      <c r="K274" s="153"/>
      <c r="L274" s="153"/>
      <c r="M274" s="153"/>
      <c r="N274" s="153"/>
      <c r="O274" s="153"/>
      <c r="P274" s="153"/>
      <c r="Q274" s="153"/>
      <c r="R274" s="153"/>
      <c r="S274" s="153"/>
      <c r="T274" s="153"/>
      <c r="U274" s="153"/>
    </row>
    <row r="275" spans="1:21" x14ac:dyDescent="0.25">
      <c r="A275" s="153"/>
      <c r="B275" s="153"/>
      <c r="C275" s="153"/>
      <c r="D275" s="153"/>
      <c r="E275" s="153"/>
      <c r="F275" s="153"/>
      <c r="G275" s="153"/>
      <c r="H275" s="153"/>
      <c r="I275" s="153"/>
      <c r="J275" s="153"/>
      <c r="K275" s="153"/>
      <c r="L275" s="153"/>
      <c r="M275" s="153"/>
      <c r="N275" s="153"/>
      <c r="O275" s="153"/>
      <c r="P275" s="153"/>
      <c r="Q275" s="153"/>
      <c r="R275" s="153"/>
      <c r="S275" s="153"/>
      <c r="T275" s="153"/>
      <c r="U275" s="153"/>
    </row>
    <row r="276" spans="1:21" x14ac:dyDescent="0.25">
      <c r="A276" s="153"/>
      <c r="B276" s="153"/>
      <c r="C276" s="153"/>
      <c r="D276" s="153"/>
      <c r="E276" s="153"/>
      <c r="F276" s="153"/>
      <c r="G276" s="153"/>
      <c r="H276" s="153"/>
      <c r="I276" s="153"/>
      <c r="J276" s="153"/>
      <c r="K276" s="153"/>
      <c r="L276" s="153"/>
      <c r="M276" s="153"/>
      <c r="N276" s="153"/>
      <c r="O276" s="153"/>
      <c r="P276" s="153"/>
      <c r="Q276" s="153"/>
      <c r="R276" s="153"/>
      <c r="S276" s="153"/>
      <c r="T276" s="153"/>
      <c r="U276" s="153"/>
    </row>
    <row r="277" spans="1:21" x14ac:dyDescent="0.25">
      <c r="A277" s="153"/>
      <c r="B277" s="153"/>
      <c r="C277" s="153"/>
      <c r="D277" s="153"/>
      <c r="E277" s="153"/>
      <c r="F277" s="153"/>
      <c r="G277" s="153"/>
      <c r="H277" s="153"/>
      <c r="I277" s="153"/>
      <c r="J277" s="153"/>
      <c r="K277" s="153"/>
      <c r="L277" s="153"/>
      <c r="M277" s="153"/>
      <c r="N277" s="153"/>
      <c r="O277" s="153"/>
      <c r="P277" s="153"/>
      <c r="Q277" s="153"/>
      <c r="R277" s="153"/>
      <c r="S277" s="153"/>
      <c r="T277" s="153"/>
      <c r="U277" s="153"/>
    </row>
    <row r="278" spans="1:21" x14ac:dyDescent="0.25">
      <c r="A278" s="153"/>
      <c r="B278" s="153"/>
      <c r="C278" s="153"/>
      <c r="D278" s="153"/>
      <c r="E278" s="153"/>
      <c r="F278" s="153"/>
      <c r="G278" s="153"/>
      <c r="H278" s="153"/>
      <c r="I278" s="153"/>
      <c r="J278" s="153"/>
      <c r="K278" s="153"/>
      <c r="L278" s="153"/>
      <c r="M278" s="153"/>
      <c r="N278" s="153"/>
      <c r="O278" s="153"/>
      <c r="P278" s="153"/>
      <c r="Q278" s="153"/>
      <c r="R278" s="153"/>
      <c r="S278" s="153"/>
      <c r="T278" s="153"/>
      <c r="U278" s="153"/>
    </row>
    <row r="279" spans="1:21" x14ac:dyDescent="0.25">
      <c r="A279" s="153"/>
      <c r="B279" s="153"/>
      <c r="C279" s="153"/>
      <c r="D279" s="153"/>
      <c r="E279" s="153"/>
      <c r="F279" s="153"/>
      <c r="G279" s="153"/>
      <c r="H279" s="153"/>
      <c r="I279" s="153"/>
      <c r="J279" s="153"/>
      <c r="K279" s="153"/>
      <c r="L279" s="153"/>
      <c r="M279" s="153"/>
      <c r="N279" s="153"/>
      <c r="O279" s="153"/>
      <c r="P279" s="153"/>
      <c r="Q279" s="153"/>
      <c r="R279" s="153"/>
      <c r="S279" s="153"/>
      <c r="T279" s="153"/>
      <c r="U279" s="153"/>
    </row>
    <row r="280" spans="1:21" x14ac:dyDescent="0.25">
      <c r="A280" s="153"/>
      <c r="B280" s="153"/>
      <c r="C280" s="153"/>
      <c r="D280" s="153"/>
      <c r="E280" s="153"/>
      <c r="F280" s="153"/>
      <c r="G280" s="153"/>
      <c r="H280" s="153"/>
      <c r="I280" s="153"/>
      <c r="J280" s="153"/>
      <c r="K280" s="153"/>
      <c r="L280" s="153"/>
      <c r="M280" s="153"/>
      <c r="N280" s="153"/>
      <c r="O280" s="153"/>
      <c r="P280" s="153"/>
      <c r="Q280" s="153"/>
      <c r="R280" s="153"/>
      <c r="S280" s="153"/>
      <c r="T280" s="153"/>
      <c r="U280" s="153"/>
    </row>
    <row r="281" spans="1:21" x14ac:dyDescent="0.25">
      <c r="A281" s="153"/>
      <c r="B281" s="153"/>
      <c r="C281" s="153"/>
      <c r="D281" s="153"/>
      <c r="E281" s="153"/>
      <c r="F281" s="153"/>
      <c r="G281" s="153"/>
      <c r="H281" s="153"/>
      <c r="I281" s="153"/>
      <c r="J281" s="153"/>
      <c r="K281" s="153"/>
      <c r="L281" s="153"/>
      <c r="M281" s="153"/>
      <c r="N281" s="153"/>
      <c r="O281" s="153"/>
      <c r="P281" s="153"/>
      <c r="Q281" s="153"/>
      <c r="R281" s="153"/>
      <c r="S281" s="153"/>
      <c r="T281" s="153"/>
      <c r="U281" s="153"/>
    </row>
    <row r="282" spans="1:21" x14ac:dyDescent="0.25">
      <c r="A282" s="153"/>
      <c r="B282" s="153"/>
      <c r="C282" s="153"/>
      <c r="D282" s="153"/>
      <c r="E282" s="153"/>
      <c r="F282" s="153"/>
      <c r="G282" s="153"/>
      <c r="H282" s="153"/>
      <c r="I282" s="153"/>
      <c r="J282" s="153"/>
      <c r="K282" s="153"/>
      <c r="L282" s="153"/>
      <c r="M282" s="153"/>
      <c r="N282" s="153"/>
      <c r="O282" s="153"/>
      <c r="P282" s="153"/>
      <c r="Q282" s="153"/>
      <c r="R282" s="153"/>
      <c r="S282" s="153"/>
      <c r="T282" s="153"/>
      <c r="U282" s="153"/>
    </row>
    <row r="283" spans="1:21" x14ac:dyDescent="0.25">
      <c r="A283" s="153"/>
      <c r="B283" s="153"/>
      <c r="C283" s="153"/>
      <c r="D283" s="153"/>
      <c r="E283" s="153"/>
      <c r="F283" s="153"/>
      <c r="G283" s="153"/>
      <c r="H283" s="153"/>
      <c r="I283" s="153"/>
      <c r="J283" s="153"/>
      <c r="K283" s="153"/>
      <c r="L283" s="153"/>
      <c r="M283" s="153"/>
      <c r="N283" s="153"/>
      <c r="O283" s="153"/>
      <c r="P283" s="153"/>
      <c r="Q283" s="153"/>
      <c r="R283" s="153"/>
      <c r="S283" s="153"/>
      <c r="T283" s="153"/>
      <c r="U283" s="153"/>
    </row>
    <row r="284" spans="1:21" x14ac:dyDescent="0.25">
      <c r="A284" s="153"/>
      <c r="B284" s="153"/>
      <c r="C284" s="153"/>
      <c r="D284" s="153"/>
      <c r="E284" s="153"/>
      <c r="F284" s="153"/>
      <c r="G284" s="153"/>
      <c r="H284" s="153"/>
      <c r="I284" s="153"/>
      <c r="J284" s="153"/>
      <c r="K284" s="153"/>
      <c r="L284" s="153"/>
      <c r="M284" s="153"/>
      <c r="N284" s="153"/>
      <c r="O284" s="153"/>
      <c r="P284" s="153"/>
      <c r="Q284" s="153"/>
      <c r="R284" s="153"/>
      <c r="S284" s="153"/>
      <c r="T284" s="153"/>
      <c r="U284" s="153"/>
    </row>
    <row r="285" spans="1:21" x14ac:dyDescent="0.25">
      <c r="A285" s="153"/>
      <c r="B285" s="153"/>
      <c r="C285" s="153"/>
      <c r="D285" s="153"/>
      <c r="E285" s="153"/>
      <c r="F285" s="153"/>
      <c r="G285" s="153"/>
      <c r="H285" s="153"/>
      <c r="I285" s="153"/>
      <c r="J285" s="153"/>
      <c r="K285" s="153"/>
      <c r="L285" s="153"/>
      <c r="M285" s="153"/>
      <c r="N285" s="153"/>
      <c r="O285" s="153"/>
      <c r="P285" s="153"/>
      <c r="Q285" s="153"/>
      <c r="R285" s="153"/>
      <c r="S285" s="153"/>
      <c r="T285" s="153"/>
      <c r="U285" s="153"/>
    </row>
    <row r="286" spans="1:21" x14ac:dyDescent="0.25">
      <c r="A286" s="153"/>
      <c r="B286" s="153"/>
      <c r="C286" s="153"/>
      <c r="D286" s="153"/>
      <c r="E286" s="153"/>
      <c r="F286" s="153"/>
      <c r="G286" s="153"/>
      <c r="H286" s="153"/>
      <c r="I286" s="153"/>
      <c r="J286" s="153"/>
      <c r="K286" s="153"/>
      <c r="L286" s="153"/>
      <c r="M286" s="153"/>
      <c r="N286" s="153"/>
      <c r="O286" s="153"/>
      <c r="P286" s="153"/>
      <c r="Q286" s="153"/>
      <c r="R286" s="153"/>
      <c r="S286" s="153"/>
      <c r="T286" s="153"/>
      <c r="U286" s="153"/>
    </row>
    <row r="287" spans="1:21" x14ac:dyDescent="0.25">
      <c r="A287" s="153"/>
      <c r="B287" s="153"/>
      <c r="C287" s="153"/>
      <c r="D287" s="153"/>
      <c r="E287" s="153"/>
      <c r="F287" s="153"/>
      <c r="G287" s="153"/>
      <c r="H287" s="153"/>
      <c r="I287" s="153"/>
      <c r="J287" s="153"/>
      <c r="K287" s="153"/>
      <c r="L287" s="153"/>
      <c r="M287" s="153"/>
      <c r="N287" s="153"/>
      <c r="O287" s="153"/>
      <c r="P287" s="153"/>
      <c r="Q287" s="153"/>
      <c r="R287" s="153"/>
      <c r="S287" s="153"/>
      <c r="T287" s="153"/>
      <c r="U287" s="153"/>
    </row>
    <row r="288" spans="1:21" x14ac:dyDescent="0.25">
      <c r="A288" s="153"/>
      <c r="B288" s="153"/>
      <c r="C288" s="153"/>
      <c r="D288" s="153"/>
      <c r="E288" s="153"/>
      <c r="F288" s="153"/>
      <c r="G288" s="153"/>
      <c r="H288" s="153"/>
      <c r="I288" s="153"/>
      <c r="J288" s="153"/>
      <c r="K288" s="153"/>
      <c r="L288" s="153"/>
      <c r="M288" s="153"/>
      <c r="N288" s="153"/>
      <c r="O288" s="153"/>
      <c r="P288" s="153"/>
      <c r="Q288" s="153"/>
      <c r="R288" s="153"/>
      <c r="S288" s="153"/>
      <c r="T288" s="153"/>
      <c r="U288" s="153"/>
    </row>
    <row r="289" spans="1:21" x14ac:dyDescent="0.25">
      <c r="A289" s="153"/>
      <c r="B289" s="153"/>
      <c r="C289" s="153"/>
      <c r="D289" s="153"/>
      <c r="E289" s="153"/>
      <c r="F289" s="153"/>
      <c r="G289" s="153"/>
      <c r="H289" s="153"/>
      <c r="I289" s="153"/>
      <c r="J289" s="153"/>
      <c r="K289" s="153"/>
      <c r="L289" s="153"/>
      <c r="M289" s="153"/>
      <c r="N289" s="153"/>
      <c r="O289" s="153"/>
      <c r="P289" s="153"/>
      <c r="Q289" s="153"/>
      <c r="R289" s="153"/>
      <c r="S289" s="153"/>
      <c r="T289" s="153"/>
      <c r="U289" s="153"/>
    </row>
    <row r="290" spans="1:21" x14ac:dyDescent="0.25">
      <c r="A290" s="153"/>
      <c r="B290" s="153"/>
      <c r="C290" s="153"/>
      <c r="D290" s="153"/>
      <c r="E290" s="153"/>
      <c r="F290" s="153"/>
      <c r="G290" s="153"/>
      <c r="H290" s="153"/>
      <c r="I290" s="153"/>
      <c r="J290" s="153"/>
      <c r="K290" s="153"/>
      <c r="L290" s="153"/>
      <c r="M290" s="153"/>
      <c r="N290" s="153"/>
      <c r="O290" s="153"/>
      <c r="P290" s="153"/>
      <c r="Q290" s="153"/>
      <c r="R290" s="153"/>
      <c r="S290" s="153"/>
      <c r="T290" s="153"/>
      <c r="U290" s="153"/>
    </row>
    <row r="291" spans="1:21" x14ac:dyDescent="0.25">
      <c r="A291" s="153"/>
      <c r="B291" s="153"/>
      <c r="C291" s="153"/>
      <c r="D291" s="153"/>
      <c r="E291" s="153"/>
      <c r="F291" s="153"/>
      <c r="G291" s="153"/>
      <c r="H291" s="153"/>
      <c r="I291" s="153"/>
      <c r="J291" s="153"/>
      <c r="K291" s="153"/>
      <c r="L291" s="153"/>
      <c r="M291" s="153"/>
      <c r="N291" s="153"/>
      <c r="O291" s="153"/>
      <c r="P291" s="153"/>
      <c r="Q291" s="153"/>
      <c r="R291" s="153"/>
      <c r="S291" s="153"/>
      <c r="T291" s="153"/>
      <c r="U291" s="153"/>
    </row>
    <row r="292" spans="1:21" x14ac:dyDescent="0.25">
      <c r="A292" s="153"/>
      <c r="B292" s="153"/>
      <c r="C292" s="153"/>
      <c r="D292" s="153"/>
      <c r="E292" s="153"/>
      <c r="F292" s="153"/>
      <c r="G292" s="153"/>
      <c r="H292" s="153"/>
      <c r="I292" s="153"/>
      <c r="J292" s="153"/>
      <c r="K292" s="153"/>
      <c r="L292" s="153"/>
      <c r="M292" s="153"/>
      <c r="N292" s="153"/>
      <c r="O292" s="153"/>
      <c r="P292" s="153"/>
      <c r="Q292" s="153"/>
      <c r="R292" s="153"/>
      <c r="S292" s="153"/>
      <c r="T292" s="153"/>
      <c r="U292" s="153"/>
    </row>
    <row r="293" spans="1:21" x14ac:dyDescent="0.25">
      <c r="A293" s="153"/>
      <c r="B293" s="153"/>
      <c r="C293" s="153"/>
      <c r="D293" s="153"/>
      <c r="E293" s="153"/>
      <c r="F293" s="153"/>
      <c r="G293" s="153"/>
      <c r="H293" s="153"/>
      <c r="I293" s="153"/>
      <c r="J293" s="153"/>
      <c r="K293" s="153"/>
      <c r="L293" s="153"/>
      <c r="M293" s="153"/>
      <c r="N293" s="153"/>
      <c r="O293" s="153"/>
      <c r="P293" s="153"/>
      <c r="Q293" s="153"/>
      <c r="R293" s="153"/>
      <c r="S293" s="153"/>
      <c r="T293" s="153"/>
      <c r="U293" s="153"/>
    </row>
    <row r="294" spans="1:21" x14ac:dyDescent="0.25">
      <c r="A294" s="153"/>
      <c r="B294" s="153"/>
      <c r="C294" s="153"/>
      <c r="D294" s="153"/>
      <c r="E294" s="153"/>
      <c r="F294" s="153"/>
      <c r="G294" s="153"/>
      <c r="H294" s="153"/>
      <c r="I294" s="153"/>
      <c r="J294" s="153"/>
      <c r="K294" s="153"/>
      <c r="L294" s="153"/>
      <c r="M294" s="153"/>
      <c r="N294" s="153"/>
      <c r="O294" s="153"/>
      <c r="P294" s="153"/>
      <c r="Q294" s="153"/>
      <c r="R294" s="153"/>
      <c r="S294" s="153"/>
      <c r="T294" s="153"/>
      <c r="U294" s="153"/>
    </row>
    <row r="295" spans="1:21" x14ac:dyDescent="0.25">
      <c r="A295" s="153"/>
      <c r="B295" s="153"/>
      <c r="C295" s="153"/>
      <c r="D295" s="153"/>
      <c r="E295" s="153"/>
      <c r="F295" s="153"/>
      <c r="G295" s="153"/>
      <c r="H295" s="153"/>
      <c r="I295" s="153"/>
      <c r="J295" s="153"/>
      <c r="K295" s="153"/>
      <c r="L295" s="153"/>
      <c r="M295" s="153"/>
      <c r="N295" s="153"/>
      <c r="O295" s="153"/>
      <c r="P295" s="153"/>
      <c r="Q295" s="153"/>
      <c r="R295" s="153"/>
      <c r="S295" s="153"/>
      <c r="T295" s="153"/>
      <c r="U295" s="153"/>
    </row>
    <row r="296" spans="1:21" x14ac:dyDescent="0.25">
      <c r="A296" s="153"/>
      <c r="B296" s="153"/>
      <c r="C296" s="153"/>
      <c r="D296" s="153"/>
      <c r="E296" s="153"/>
      <c r="F296" s="153"/>
      <c r="G296" s="153"/>
      <c r="H296" s="153"/>
      <c r="I296" s="153"/>
      <c r="J296" s="153"/>
      <c r="K296" s="153"/>
      <c r="L296" s="153"/>
      <c r="M296" s="153"/>
      <c r="N296" s="153"/>
      <c r="O296" s="153"/>
      <c r="P296" s="153"/>
      <c r="Q296" s="153"/>
      <c r="R296" s="153"/>
      <c r="S296" s="153"/>
      <c r="T296" s="153"/>
      <c r="U296" s="153"/>
    </row>
    <row r="297" spans="1:21" x14ac:dyDescent="0.25">
      <c r="A297" s="153"/>
      <c r="B297" s="153"/>
      <c r="C297" s="153"/>
      <c r="D297" s="153"/>
      <c r="E297" s="153"/>
      <c r="F297" s="153"/>
      <c r="G297" s="153"/>
      <c r="H297" s="153"/>
      <c r="I297" s="153"/>
      <c r="J297" s="153"/>
      <c r="K297" s="153"/>
      <c r="L297" s="153"/>
      <c r="M297" s="153"/>
      <c r="N297" s="153"/>
      <c r="O297" s="153"/>
      <c r="P297" s="153"/>
      <c r="Q297" s="153"/>
      <c r="R297" s="153"/>
      <c r="S297" s="153"/>
      <c r="T297" s="153"/>
      <c r="U297" s="153"/>
    </row>
    <row r="298" spans="1:21" x14ac:dyDescent="0.25">
      <c r="A298" s="153"/>
      <c r="B298" s="153"/>
      <c r="C298" s="153"/>
      <c r="D298" s="153"/>
      <c r="E298" s="153"/>
      <c r="F298" s="153"/>
      <c r="G298" s="153"/>
      <c r="H298" s="153"/>
      <c r="I298" s="153"/>
      <c r="J298" s="153"/>
      <c r="K298" s="153"/>
      <c r="L298" s="153"/>
      <c r="M298" s="153"/>
      <c r="N298" s="153"/>
      <c r="O298" s="153"/>
      <c r="P298" s="153"/>
      <c r="Q298" s="153"/>
      <c r="R298" s="153"/>
      <c r="S298" s="153"/>
      <c r="T298" s="153"/>
      <c r="U298" s="153"/>
    </row>
    <row r="299" spans="1:21" x14ac:dyDescent="0.25">
      <c r="A299" s="153"/>
      <c r="B299" s="153"/>
      <c r="C299" s="153"/>
      <c r="D299" s="153"/>
      <c r="E299" s="153"/>
      <c r="F299" s="153"/>
      <c r="G299" s="153"/>
      <c r="H299" s="153"/>
      <c r="I299" s="153"/>
      <c r="J299" s="153"/>
      <c r="K299" s="153"/>
      <c r="L299" s="153"/>
      <c r="M299" s="153"/>
      <c r="N299" s="153"/>
      <c r="O299" s="153"/>
      <c r="P299" s="153"/>
      <c r="Q299" s="153"/>
      <c r="R299" s="153"/>
      <c r="S299" s="153"/>
      <c r="T299" s="153"/>
      <c r="U299" s="153"/>
    </row>
    <row r="300" spans="1:21" x14ac:dyDescent="0.25">
      <c r="A300" s="153"/>
      <c r="B300" s="153"/>
      <c r="C300" s="153"/>
      <c r="D300" s="153"/>
      <c r="E300" s="153"/>
      <c r="F300" s="153"/>
      <c r="G300" s="153"/>
      <c r="H300" s="153"/>
      <c r="I300" s="153"/>
      <c r="J300" s="153"/>
      <c r="K300" s="153"/>
      <c r="L300" s="153"/>
      <c r="M300" s="153"/>
      <c r="N300" s="153"/>
      <c r="O300" s="153"/>
      <c r="P300" s="153"/>
      <c r="Q300" s="153"/>
      <c r="R300" s="153"/>
      <c r="S300" s="153"/>
      <c r="T300" s="153"/>
      <c r="U300" s="153"/>
    </row>
    <row r="301" spans="1:21" x14ac:dyDescent="0.25">
      <c r="A301" s="153"/>
      <c r="B301" s="153"/>
      <c r="C301" s="153"/>
      <c r="D301" s="153"/>
      <c r="E301" s="153"/>
      <c r="F301" s="153"/>
      <c r="G301" s="153"/>
      <c r="H301" s="153"/>
      <c r="I301" s="153"/>
      <c r="J301" s="153"/>
      <c r="K301" s="153"/>
      <c r="L301" s="153"/>
      <c r="M301" s="153"/>
      <c r="N301" s="153"/>
      <c r="O301" s="153"/>
      <c r="P301" s="153"/>
      <c r="Q301" s="153"/>
      <c r="R301" s="153"/>
      <c r="S301" s="153"/>
      <c r="T301" s="153"/>
      <c r="U301" s="153"/>
    </row>
    <row r="302" spans="1:21" x14ac:dyDescent="0.25">
      <c r="A302" s="153"/>
      <c r="B302" s="153"/>
      <c r="C302" s="153"/>
      <c r="D302" s="153"/>
      <c r="E302" s="153"/>
      <c r="F302" s="153"/>
      <c r="G302" s="153"/>
      <c r="H302" s="153"/>
      <c r="I302" s="153"/>
      <c r="J302" s="153"/>
      <c r="K302" s="153"/>
      <c r="L302" s="153"/>
      <c r="M302" s="153"/>
      <c r="N302" s="153"/>
      <c r="O302" s="153"/>
      <c r="P302" s="153"/>
      <c r="Q302" s="153"/>
      <c r="R302" s="153"/>
      <c r="S302" s="153"/>
      <c r="T302" s="153"/>
      <c r="U302" s="153"/>
    </row>
    <row r="303" spans="1:21" x14ac:dyDescent="0.25">
      <c r="A303" s="153"/>
      <c r="B303" s="153"/>
      <c r="C303" s="153"/>
      <c r="D303" s="153"/>
      <c r="E303" s="153"/>
      <c r="F303" s="153"/>
      <c r="G303" s="153"/>
      <c r="H303" s="153"/>
      <c r="I303" s="153"/>
      <c r="J303" s="153"/>
      <c r="K303" s="153"/>
      <c r="L303" s="153"/>
      <c r="M303" s="153"/>
      <c r="N303" s="153"/>
      <c r="O303" s="153"/>
      <c r="P303" s="153"/>
      <c r="Q303" s="153"/>
      <c r="R303" s="153"/>
      <c r="S303" s="153"/>
      <c r="T303" s="153"/>
      <c r="U303" s="153"/>
    </row>
    <row r="304" spans="1:21" x14ac:dyDescent="0.25">
      <c r="A304" s="153"/>
      <c r="B304" s="153"/>
      <c r="C304" s="153"/>
      <c r="D304" s="153"/>
      <c r="E304" s="153"/>
      <c r="F304" s="153"/>
      <c r="G304" s="153"/>
      <c r="H304" s="153"/>
      <c r="I304" s="153"/>
      <c r="J304" s="153"/>
      <c r="K304" s="153"/>
      <c r="L304" s="153"/>
      <c r="M304" s="153"/>
      <c r="N304" s="153"/>
      <c r="O304" s="153"/>
      <c r="P304" s="153"/>
      <c r="Q304" s="153"/>
      <c r="R304" s="153"/>
      <c r="S304" s="153"/>
      <c r="T304" s="153"/>
      <c r="U304" s="153"/>
    </row>
    <row r="305" spans="1:21" x14ac:dyDescent="0.25">
      <c r="A305" s="153"/>
      <c r="B305" s="153"/>
      <c r="C305" s="153"/>
      <c r="D305" s="153"/>
      <c r="E305" s="153"/>
      <c r="F305" s="153"/>
      <c r="G305" s="153"/>
      <c r="H305" s="153"/>
      <c r="I305" s="153"/>
      <c r="J305" s="153"/>
      <c r="K305" s="153"/>
      <c r="L305" s="153"/>
      <c r="M305" s="153"/>
      <c r="N305" s="153"/>
      <c r="O305" s="153"/>
      <c r="P305" s="153"/>
      <c r="Q305" s="153"/>
      <c r="R305" s="153"/>
      <c r="S305" s="153"/>
      <c r="T305" s="153"/>
      <c r="U305" s="153"/>
    </row>
    <row r="306" spans="1:21" x14ac:dyDescent="0.25">
      <c r="A306" s="153"/>
      <c r="B306" s="153"/>
      <c r="C306" s="153"/>
      <c r="D306" s="153"/>
      <c r="E306" s="153"/>
      <c r="F306" s="153"/>
      <c r="G306" s="153"/>
      <c r="H306" s="153"/>
      <c r="I306" s="153"/>
      <c r="J306" s="153"/>
      <c r="K306" s="153"/>
      <c r="L306" s="153"/>
      <c r="M306" s="153"/>
      <c r="N306" s="153"/>
      <c r="O306" s="153"/>
      <c r="P306" s="153"/>
      <c r="Q306" s="153"/>
      <c r="R306" s="153"/>
      <c r="S306" s="153"/>
      <c r="T306" s="153"/>
      <c r="U306" s="153"/>
    </row>
    <row r="307" spans="1:21" x14ac:dyDescent="0.25">
      <c r="A307" s="153"/>
      <c r="B307" s="153"/>
      <c r="C307" s="153"/>
      <c r="D307" s="153"/>
      <c r="E307" s="153"/>
      <c r="F307" s="153"/>
      <c r="G307" s="153"/>
      <c r="H307" s="153"/>
      <c r="I307" s="153"/>
      <c r="J307" s="153"/>
      <c r="K307" s="153"/>
      <c r="L307" s="153"/>
      <c r="M307" s="153"/>
      <c r="N307" s="153"/>
      <c r="O307" s="153"/>
      <c r="P307" s="153"/>
      <c r="Q307" s="153"/>
      <c r="R307" s="153"/>
      <c r="S307" s="153"/>
      <c r="T307" s="153"/>
      <c r="U307" s="153"/>
    </row>
    <row r="308" spans="1:21" x14ac:dyDescent="0.25">
      <c r="A308" s="153"/>
      <c r="B308" s="153"/>
      <c r="C308" s="153"/>
      <c r="D308" s="153"/>
      <c r="E308" s="153"/>
      <c r="F308" s="153"/>
      <c r="G308" s="153"/>
      <c r="H308" s="153"/>
      <c r="I308" s="153"/>
      <c r="J308" s="153"/>
      <c r="K308" s="153"/>
      <c r="L308" s="153"/>
      <c r="M308" s="153"/>
      <c r="N308" s="153"/>
      <c r="O308" s="153"/>
      <c r="P308" s="153"/>
      <c r="Q308" s="153"/>
      <c r="R308" s="153"/>
      <c r="S308" s="153"/>
      <c r="T308" s="153"/>
      <c r="U308" s="153"/>
    </row>
    <row r="309" spans="1:21" x14ac:dyDescent="0.25">
      <c r="A309" s="153"/>
      <c r="B309" s="153"/>
      <c r="C309" s="153"/>
      <c r="D309" s="153"/>
      <c r="E309" s="153"/>
      <c r="F309" s="153"/>
      <c r="G309" s="153"/>
      <c r="H309" s="153"/>
      <c r="I309" s="153"/>
      <c r="J309" s="153"/>
      <c r="K309" s="153"/>
      <c r="L309" s="153"/>
      <c r="M309" s="153"/>
      <c r="N309" s="153"/>
      <c r="O309" s="153"/>
      <c r="P309" s="153"/>
      <c r="Q309" s="153"/>
      <c r="R309" s="153"/>
      <c r="S309" s="153"/>
      <c r="T309" s="153"/>
      <c r="U309" s="153"/>
    </row>
    <row r="310" spans="1:21" x14ac:dyDescent="0.25">
      <c r="A310" s="153"/>
      <c r="B310" s="153"/>
      <c r="C310" s="153"/>
      <c r="D310" s="153"/>
      <c r="E310" s="153"/>
      <c r="F310" s="153"/>
      <c r="G310" s="153"/>
      <c r="H310" s="153"/>
      <c r="I310" s="153"/>
      <c r="J310" s="153"/>
      <c r="K310" s="153"/>
      <c r="L310" s="153"/>
      <c r="M310" s="153"/>
      <c r="N310" s="153"/>
      <c r="O310" s="153"/>
      <c r="P310" s="153"/>
      <c r="Q310" s="153"/>
      <c r="R310" s="153"/>
      <c r="S310" s="153"/>
      <c r="T310" s="153"/>
      <c r="U310" s="153"/>
    </row>
    <row r="311" spans="1:21" x14ac:dyDescent="0.25">
      <c r="A311" s="153"/>
      <c r="B311" s="153"/>
      <c r="C311" s="153"/>
      <c r="D311" s="153"/>
      <c r="E311" s="153"/>
      <c r="F311" s="153"/>
      <c r="G311" s="153"/>
      <c r="H311" s="153"/>
      <c r="I311" s="153"/>
      <c r="J311" s="153"/>
      <c r="K311" s="153"/>
      <c r="L311" s="153"/>
      <c r="M311" s="153"/>
      <c r="N311" s="153"/>
      <c r="O311" s="153"/>
      <c r="P311" s="153"/>
      <c r="Q311" s="153"/>
      <c r="R311" s="153"/>
      <c r="S311" s="153"/>
      <c r="T311" s="153"/>
      <c r="U311" s="153"/>
    </row>
    <row r="312" spans="1:21" x14ac:dyDescent="0.25">
      <c r="A312" s="153"/>
      <c r="B312" s="153"/>
      <c r="C312" s="153"/>
      <c r="D312" s="153"/>
      <c r="E312" s="153"/>
      <c r="F312" s="153"/>
      <c r="G312" s="153"/>
      <c r="H312" s="153"/>
      <c r="I312" s="153"/>
      <c r="J312" s="153"/>
      <c r="K312" s="153"/>
      <c r="L312" s="153"/>
      <c r="M312" s="153"/>
      <c r="N312" s="153"/>
      <c r="O312" s="153"/>
      <c r="P312" s="153"/>
      <c r="Q312" s="153"/>
      <c r="R312" s="153"/>
      <c r="S312" s="153"/>
      <c r="T312" s="153"/>
      <c r="U312" s="153"/>
    </row>
    <row r="313" spans="1:21" x14ac:dyDescent="0.25">
      <c r="A313" s="153"/>
      <c r="B313" s="153"/>
      <c r="C313" s="153"/>
      <c r="D313" s="153"/>
      <c r="E313" s="153"/>
      <c r="F313" s="153"/>
      <c r="G313" s="153"/>
      <c r="H313" s="153"/>
      <c r="I313" s="153"/>
      <c r="J313" s="153"/>
      <c r="K313" s="153"/>
      <c r="L313" s="153"/>
      <c r="M313" s="153"/>
      <c r="N313" s="153"/>
      <c r="O313" s="153"/>
      <c r="P313" s="153"/>
      <c r="Q313" s="153"/>
      <c r="R313" s="153"/>
      <c r="S313" s="153"/>
      <c r="T313" s="153"/>
      <c r="U313" s="153"/>
    </row>
    <row r="314" spans="1:21" x14ac:dyDescent="0.25">
      <c r="A314" s="153"/>
      <c r="B314" s="153"/>
      <c r="C314" s="153"/>
      <c r="D314" s="153"/>
      <c r="E314" s="153"/>
      <c r="F314" s="153"/>
      <c r="G314" s="153"/>
      <c r="H314" s="153"/>
      <c r="I314" s="153"/>
      <c r="J314" s="153"/>
      <c r="K314" s="153"/>
      <c r="L314" s="153"/>
      <c r="M314" s="153"/>
      <c r="N314" s="153"/>
      <c r="O314" s="153"/>
      <c r="P314" s="153"/>
      <c r="Q314" s="153"/>
      <c r="R314" s="153"/>
      <c r="S314" s="153"/>
      <c r="T314" s="153"/>
      <c r="U314" s="153"/>
    </row>
    <row r="315" spans="1:21" x14ac:dyDescent="0.25">
      <c r="A315" s="153"/>
      <c r="B315" s="153"/>
      <c r="C315" s="153"/>
      <c r="D315" s="153"/>
      <c r="E315" s="153"/>
      <c r="F315" s="153"/>
      <c r="G315" s="153"/>
      <c r="H315" s="153"/>
      <c r="I315" s="153"/>
      <c r="J315" s="153"/>
      <c r="K315" s="153"/>
      <c r="L315" s="153"/>
      <c r="M315" s="153"/>
      <c r="N315" s="153"/>
      <c r="O315" s="153"/>
      <c r="P315" s="153"/>
      <c r="Q315" s="153"/>
      <c r="R315" s="153"/>
      <c r="S315" s="153"/>
      <c r="T315" s="153"/>
      <c r="U315" s="153"/>
    </row>
    <row r="316" spans="1:21" x14ac:dyDescent="0.25">
      <c r="A316" s="153"/>
      <c r="B316" s="153"/>
      <c r="C316" s="153"/>
      <c r="D316" s="153"/>
      <c r="E316" s="153"/>
      <c r="F316" s="153"/>
      <c r="G316" s="153"/>
      <c r="H316" s="153"/>
      <c r="I316" s="153"/>
      <c r="J316" s="153"/>
      <c r="K316" s="153"/>
      <c r="L316" s="153"/>
      <c r="M316" s="153"/>
      <c r="N316" s="153"/>
      <c r="O316" s="153"/>
      <c r="P316" s="153"/>
      <c r="Q316" s="153"/>
      <c r="R316" s="153"/>
      <c r="S316" s="153"/>
      <c r="T316" s="153"/>
      <c r="U316" s="153"/>
    </row>
    <row r="317" spans="1:21" x14ac:dyDescent="0.25">
      <c r="A317" s="153"/>
      <c r="B317" s="153"/>
      <c r="C317" s="153"/>
      <c r="D317" s="153"/>
      <c r="E317" s="153"/>
      <c r="F317" s="153"/>
      <c r="G317" s="153"/>
      <c r="H317" s="153"/>
      <c r="I317" s="153"/>
      <c r="J317" s="153"/>
      <c r="K317" s="153"/>
      <c r="L317" s="153"/>
      <c r="M317" s="153"/>
      <c r="N317" s="153"/>
      <c r="O317" s="153"/>
      <c r="P317" s="153"/>
      <c r="Q317" s="153"/>
      <c r="R317" s="153"/>
      <c r="S317" s="153"/>
      <c r="T317" s="153"/>
      <c r="U317" s="153"/>
    </row>
    <row r="318" spans="1:21" x14ac:dyDescent="0.25">
      <c r="A318" s="153"/>
      <c r="B318" s="153"/>
      <c r="C318" s="153"/>
      <c r="D318" s="153"/>
      <c r="E318" s="153"/>
      <c r="F318" s="153"/>
      <c r="G318" s="153"/>
      <c r="H318" s="153"/>
      <c r="I318" s="153"/>
      <c r="J318" s="153"/>
      <c r="K318" s="153"/>
      <c r="L318" s="153"/>
      <c r="M318" s="153"/>
      <c r="N318" s="153"/>
      <c r="O318" s="153"/>
      <c r="P318" s="153"/>
      <c r="Q318" s="153"/>
      <c r="R318" s="153"/>
      <c r="S318" s="153"/>
      <c r="T318" s="153"/>
      <c r="U318" s="153"/>
    </row>
    <row r="319" spans="1:21" x14ac:dyDescent="0.25">
      <c r="A319" s="153"/>
      <c r="B319" s="153"/>
      <c r="C319" s="153"/>
      <c r="D319" s="153"/>
      <c r="E319" s="153"/>
      <c r="F319" s="153"/>
      <c r="G319" s="153"/>
      <c r="H319" s="153"/>
      <c r="I319" s="153"/>
      <c r="J319" s="153"/>
      <c r="K319" s="153"/>
      <c r="L319" s="153"/>
      <c r="M319" s="153"/>
      <c r="N319" s="153"/>
      <c r="O319" s="153"/>
      <c r="P319" s="153"/>
      <c r="Q319" s="153"/>
      <c r="R319" s="153"/>
      <c r="S319" s="153"/>
      <c r="T319" s="153"/>
      <c r="U319" s="153"/>
    </row>
    <row r="320" spans="1:21" x14ac:dyDescent="0.25">
      <c r="A320" s="153"/>
      <c r="B320" s="153"/>
      <c r="C320" s="153"/>
      <c r="D320" s="153"/>
      <c r="E320" s="153"/>
      <c r="F320" s="153"/>
      <c r="G320" s="153"/>
      <c r="H320" s="153"/>
      <c r="I320" s="153"/>
      <c r="J320" s="153"/>
      <c r="K320" s="153"/>
      <c r="L320" s="153"/>
      <c r="M320" s="153"/>
      <c r="N320" s="153"/>
      <c r="O320" s="153"/>
      <c r="P320" s="153"/>
      <c r="Q320" s="153"/>
      <c r="R320" s="153"/>
      <c r="S320" s="153"/>
      <c r="T320" s="153"/>
      <c r="U320" s="153"/>
    </row>
    <row r="321" spans="1:21" x14ac:dyDescent="0.25">
      <c r="A321" s="153"/>
      <c r="B321" s="153"/>
      <c r="C321" s="153"/>
      <c r="D321" s="153"/>
      <c r="E321" s="153"/>
      <c r="F321" s="153"/>
      <c r="G321" s="153"/>
      <c r="H321" s="153"/>
      <c r="I321" s="153"/>
      <c r="J321" s="153"/>
      <c r="K321" s="153"/>
      <c r="L321" s="153"/>
      <c r="M321" s="153"/>
      <c r="N321" s="153"/>
      <c r="O321" s="153"/>
      <c r="P321" s="153"/>
      <c r="Q321" s="153"/>
      <c r="R321" s="153"/>
      <c r="S321" s="153"/>
      <c r="T321" s="153"/>
      <c r="U321" s="153"/>
    </row>
    <row r="322" spans="1:21" x14ac:dyDescent="0.25">
      <c r="A322" s="153"/>
      <c r="B322" s="153"/>
      <c r="C322" s="153"/>
      <c r="D322" s="153"/>
      <c r="E322" s="153"/>
      <c r="F322" s="153"/>
      <c r="G322" s="153"/>
      <c r="H322" s="153"/>
      <c r="I322" s="153"/>
      <c r="J322" s="153"/>
      <c r="K322" s="153"/>
      <c r="L322" s="153"/>
      <c r="M322" s="153"/>
      <c r="N322" s="153"/>
      <c r="O322" s="153"/>
      <c r="P322" s="153"/>
      <c r="Q322" s="153"/>
      <c r="R322" s="153"/>
      <c r="S322" s="153"/>
      <c r="T322" s="153"/>
      <c r="U322" s="153"/>
    </row>
    <row r="323" spans="1:21" x14ac:dyDescent="0.25">
      <c r="A323" s="153"/>
      <c r="B323" s="153"/>
      <c r="C323" s="153"/>
      <c r="D323" s="153"/>
      <c r="E323" s="153"/>
      <c r="F323" s="153"/>
      <c r="G323" s="153"/>
      <c r="H323" s="153"/>
      <c r="I323" s="153"/>
      <c r="J323" s="153"/>
      <c r="K323" s="153"/>
      <c r="L323" s="153"/>
      <c r="M323" s="153"/>
      <c r="N323" s="153"/>
      <c r="O323" s="153"/>
      <c r="P323" s="153"/>
      <c r="Q323" s="153"/>
      <c r="R323" s="153"/>
      <c r="S323" s="153"/>
      <c r="T323" s="153"/>
      <c r="U323" s="153"/>
    </row>
    <row r="324" spans="1:21" x14ac:dyDescent="0.25">
      <c r="A324" s="153"/>
      <c r="B324" s="153"/>
      <c r="C324" s="153"/>
      <c r="D324" s="153"/>
      <c r="E324" s="153"/>
      <c r="F324" s="153"/>
      <c r="G324" s="153"/>
      <c r="H324" s="153"/>
      <c r="I324" s="153"/>
      <c r="J324" s="153"/>
      <c r="K324" s="153"/>
      <c r="L324" s="153"/>
      <c r="M324" s="153"/>
      <c r="N324" s="153"/>
      <c r="O324" s="153"/>
      <c r="P324" s="153"/>
      <c r="Q324" s="153"/>
      <c r="R324" s="153"/>
      <c r="S324" s="153"/>
      <c r="T324" s="153"/>
      <c r="U324" s="153"/>
    </row>
    <row r="325" spans="1:21" x14ac:dyDescent="0.25">
      <c r="A325" s="153"/>
      <c r="B325" s="153"/>
      <c r="C325" s="153"/>
      <c r="D325" s="153"/>
      <c r="E325" s="153"/>
      <c r="F325" s="153"/>
      <c r="G325" s="153"/>
      <c r="H325" s="153"/>
      <c r="I325" s="153"/>
      <c r="J325" s="153"/>
      <c r="K325" s="153"/>
      <c r="L325" s="153"/>
      <c r="M325" s="153"/>
      <c r="N325" s="153"/>
      <c r="O325" s="153"/>
      <c r="P325" s="153"/>
      <c r="Q325" s="153"/>
      <c r="R325" s="153"/>
      <c r="S325" s="153"/>
      <c r="T325" s="153"/>
      <c r="U325" s="153"/>
    </row>
    <row r="326" spans="1:21" x14ac:dyDescent="0.25">
      <c r="A326" s="153"/>
      <c r="B326" s="153"/>
      <c r="C326" s="153"/>
      <c r="D326" s="153"/>
      <c r="E326" s="153"/>
      <c r="F326" s="153"/>
      <c r="G326" s="153"/>
      <c r="H326" s="153"/>
      <c r="I326" s="153"/>
      <c r="J326" s="153"/>
      <c r="K326" s="153"/>
      <c r="L326" s="153"/>
      <c r="M326" s="153"/>
      <c r="N326" s="153"/>
      <c r="O326" s="153"/>
      <c r="P326" s="153"/>
      <c r="Q326" s="153"/>
      <c r="R326" s="153"/>
      <c r="S326" s="153"/>
      <c r="T326" s="153"/>
      <c r="U326" s="153"/>
    </row>
    <row r="327" spans="1:21" x14ac:dyDescent="0.25">
      <c r="A327" s="153"/>
      <c r="B327" s="153"/>
      <c r="C327" s="153"/>
      <c r="D327" s="153"/>
      <c r="E327" s="153"/>
      <c r="F327" s="153"/>
      <c r="G327" s="153"/>
      <c r="H327" s="153"/>
      <c r="I327" s="153"/>
      <c r="J327" s="153"/>
      <c r="K327" s="153"/>
      <c r="L327" s="153"/>
      <c r="M327" s="153"/>
      <c r="N327" s="153"/>
      <c r="O327" s="153"/>
      <c r="P327" s="153"/>
      <c r="Q327" s="153"/>
      <c r="R327" s="153"/>
      <c r="S327" s="153"/>
      <c r="T327" s="153"/>
      <c r="U327" s="153"/>
    </row>
    <row r="328" spans="1:21" x14ac:dyDescent="0.25">
      <c r="A328" s="153"/>
      <c r="B328" s="153"/>
      <c r="C328" s="153"/>
      <c r="D328" s="153"/>
      <c r="E328" s="153"/>
      <c r="F328" s="153"/>
      <c r="G328" s="153"/>
      <c r="H328" s="153"/>
      <c r="I328" s="153"/>
      <c r="J328" s="153"/>
      <c r="K328" s="153"/>
      <c r="L328" s="153"/>
      <c r="M328" s="153"/>
      <c r="N328" s="153"/>
      <c r="O328" s="153"/>
      <c r="P328" s="153"/>
      <c r="Q328" s="153"/>
      <c r="R328" s="153"/>
      <c r="S328" s="153"/>
      <c r="T328" s="153"/>
      <c r="U328" s="153"/>
    </row>
    <row r="329" spans="1:21" x14ac:dyDescent="0.25">
      <c r="A329" s="153"/>
      <c r="B329" s="153"/>
      <c r="C329" s="153"/>
      <c r="D329" s="153"/>
      <c r="E329" s="153"/>
      <c r="F329" s="153"/>
      <c r="G329" s="153"/>
      <c r="H329" s="153"/>
      <c r="I329" s="153"/>
      <c r="J329" s="153"/>
      <c r="K329" s="153"/>
      <c r="L329" s="153"/>
      <c r="M329" s="153"/>
      <c r="N329" s="153"/>
      <c r="O329" s="153"/>
      <c r="P329" s="153"/>
      <c r="Q329" s="153"/>
      <c r="R329" s="153"/>
      <c r="S329" s="153"/>
      <c r="T329" s="153"/>
      <c r="U329" s="153"/>
    </row>
    <row r="330" spans="1:21" x14ac:dyDescent="0.25">
      <c r="A330" s="153"/>
      <c r="B330" s="153"/>
      <c r="C330" s="153"/>
      <c r="D330" s="153"/>
      <c r="E330" s="153"/>
      <c r="F330" s="153"/>
      <c r="G330" s="153"/>
      <c r="H330" s="153"/>
      <c r="I330" s="153"/>
      <c r="J330" s="153"/>
      <c r="K330" s="153"/>
      <c r="L330" s="153"/>
      <c r="M330" s="153"/>
      <c r="N330" s="153"/>
      <c r="O330" s="153"/>
      <c r="P330" s="153"/>
      <c r="Q330" s="153"/>
      <c r="R330" s="153"/>
      <c r="S330" s="153"/>
      <c r="T330" s="153"/>
      <c r="U330" s="153"/>
    </row>
    <row r="331" spans="1:21" x14ac:dyDescent="0.25">
      <c r="A331" s="153"/>
      <c r="B331" s="153"/>
      <c r="C331" s="153"/>
      <c r="D331" s="153"/>
      <c r="E331" s="153"/>
      <c r="F331" s="153"/>
      <c r="G331" s="153"/>
      <c r="H331" s="153"/>
      <c r="I331" s="153"/>
      <c r="J331" s="153"/>
      <c r="K331" s="153"/>
      <c r="L331" s="153"/>
      <c r="M331" s="153"/>
      <c r="N331" s="153"/>
      <c r="O331" s="153"/>
      <c r="P331" s="153"/>
      <c r="Q331" s="153"/>
      <c r="R331" s="153"/>
      <c r="S331" s="153"/>
      <c r="T331" s="153"/>
      <c r="U331" s="153"/>
    </row>
    <row r="332" spans="1:21" x14ac:dyDescent="0.25">
      <c r="A332" s="153"/>
      <c r="B332" s="153"/>
      <c r="C332" s="153"/>
      <c r="D332" s="153"/>
      <c r="E332" s="153"/>
      <c r="F332" s="153"/>
      <c r="G332" s="153"/>
      <c r="H332" s="153"/>
      <c r="I332" s="153"/>
      <c r="J332" s="153"/>
      <c r="K332" s="153"/>
      <c r="L332" s="153"/>
      <c r="M332" s="153"/>
      <c r="N332" s="153"/>
      <c r="O332" s="153"/>
      <c r="P332" s="153"/>
      <c r="Q332" s="153"/>
      <c r="R332" s="153"/>
      <c r="S332" s="153"/>
      <c r="T332" s="153"/>
      <c r="U332" s="153"/>
    </row>
    <row r="333" spans="1:21" x14ac:dyDescent="0.25">
      <c r="A333" s="153"/>
      <c r="B333" s="153"/>
      <c r="C333" s="153"/>
      <c r="D333" s="153"/>
      <c r="E333" s="153"/>
      <c r="F333" s="153"/>
      <c r="G333" s="153"/>
      <c r="H333" s="153"/>
      <c r="I333" s="153"/>
      <c r="J333" s="153"/>
      <c r="K333" s="153"/>
      <c r="L333" s="153"/>
      <c r="M333" s="153"/>
      <c r="N333" s="153"/>
      <c r="O333" s="153"/>
      <c r="P333" s="153"/>
      <c r="Q333" s="153"/>
      <c r="R333" s="153"/>
      <c r="S333" s="153"/>
      <c r="T333" s="153"/>
      <c r="U333" s="153"/>
    </row>
    <row r="334" spans="1:21" x14ac:dyDescent="0.25">
      <c r="A334" s="153"/>
      <c r="B334" s="153"/>
      <c r="C334" s="153"/>
      <c r="D334" s="153"/>
      <c r="E334" s="153"/>
      <c r="F334" s="153"/>
      <c r="G334" s="153"/>
      <c r="H334" s="153"/>
      <c r="I334" s="153"/>
      <c r="J334" s="153"/>
      <c r="K334" s="153"/>
      <c r="L334" s="153"/>
      <c r="M334" s="153"/>
      <c r="N334" s="153"/>
      <c r="O334" s="153"/>
      <c r="P334" s="153"/>
      <c r="Q334" s="153"/>
      <c r="R334" s="153"/>
      <c r="S334" s="153"/>
      <c r="T334" s="153"/>
      <c r="U334" s="153"/>
    </row>
    <row r="335" spans="1:21" x14ac:dyDescent="0.25">
      <c r="A335" s="153"/>
      <c r="B335" s="153"/>
      <c r="C335" s="153"/>
      <c r="D335" s="153"/>
      <c r="E335" s="153"/>
      <c r="F335" s="153"/>
      <c r="G335" s="153"/>
      <c r="H335" s="153"/>
      <c r="I335" s="153"/>
      <c r="J335" s="153"/>
      <c r="K335" s="153"/>
      <c r="L335" s="153"/>
      <c r="M335" s="153"/>
      <c r="N335" s="153"/>
      <c r="O335" s="153"/>
      <c r="P335" s="153"/>
      <c r="Q335" s="153"/>
      <c r="R335" s="153"/>
      <c r="S335" s="153"/>
      <c r="T335" s="153"/>
      <c r="U335" s="153"/>
    </row>
    <row r="336" spans="1:21" x14ac:dyDescent="0.25">
      <c r="A336" s="153"/>
      <c r="B336" s="153"/>
      <c r="C336" s="153"/>
      <c r="D336" s="153"/>
      <c r="E336" s="153"/>
      <c r="F336" s="153"/>
      <c r="G336" s="153"/>
      <c r="H336" s="153"/>
      <c r="I336" s="153"/>
      <c r="J336" s="153"/>
      <c r="K336" s="153"/>
      <c r="L336" s="153"/>
      <c r="M336" s="153"/>
      <c r="N336" s="153"/>
      <c r="O336" s="153"/>
      <c r="P336" s="153"/>
      <c r="Q336" s="153"/>
      <c r="R336" s="153"/>
      <c r="S336" s="153"/>
      <c r="T336" s="153"/>
      <c r="U336" s="153"/>
    </row>
    <row r="337" spans="1:21" x14ac:dyDescent="0.25">
      <c r="A337" s="153"/>
      <c r="B337" s="153"/>
      <c r="C337" s="153"/>
      <c r="D337" s="153"/>
      <c r="E337" s="153"/>
      <c r="F337" s="153"/>
      <c r="G337" s="153"/>
      <c r="H337" s="153"/>
      <c r="I337" s="153"/>
      <c r="J337" s="153"/>
      <c r="K337" s="153"/>
      <c r="L337" s="153"/>
      <c r="M337" s="153"/>
      <c r="N337" s="153"/>
      <c r="O337" s="153"/>
      <c r="P337" s="153"/>
      <c r="Q337" s="153"/>
      <c r="R337" s="153"/>
      <c r="S337" s="153"/>
      <c r="T337" s="153"/>
      <c r="U337" s="153"/>
    </row>
    <row r="338" spans="1:21" x14ac:dyDescent="0.25">
      <c r="A338" s="153"/>
      <c r="B338" s="153"/>
      <c r="C338" s="153"/>
      <c r="D338" s="153"/>
      <c r="E338" s="153"/>
      <c r="F338" s="153"/>
      <c r="G338" s="153"/>
      <c r="H338" s="153"/>
      <c r="I338" s="153"/>
      <c r="J338" s="153"/>
      <c r="K338" s="153"/>
      <c r="L338" s="153"/>
      <c r="M338" s="153"/>
      <c r="N338" s="153"/>
      <c r="O338" s="153"/>
      <c r="P338" s="153"/>
      <c r="Q338" s="153"/>
      <c r="R338" s="153"/>
      <c r="S338" s="153"/>
      <c r="T338" s="153"/>
      <c r="U338" s="153"/>
    </row>
    <row r="339" spans="1:21" x14ac:dyDescent="0.25">
      <c r="A339" s="153"/>
      <c r="B339" s="153"/>
      <c r="C339" s="153"/>
      <c r="D339" s="153"/>
      <c r="E339" s="153"/>
      <c r="F339" s="153"/>
      <c r="G339" s="153"/>
      <c r="H339" s="153"/>
      <c r="I339" s="153"/>
      <c r="J339" s="153"/>
      <c r="K339" s="153"/>
      <c r="L339" s="153"/>
      <c r="M339" s="153"/>
      <c r="N339" s="153"/>
      <c r="O339" s="153"/>
      <c r="P339" s="153"/>
      <c r="Q339" s="153"/>
      <c r="R339" s="153"/>
      <c r="S339" s="153"/>
      <c r="T339" s="153"/>
      <c r="U339" s="153"/>
    </row>
    <row r="340" spans="1:21" x14ac:dyDescent="0.25">
      <c r="A340" s="153"/>
      <c r="B340" s="153"/>
      <c r="C340" s="153"/>
      <c r="D340" s="153"/>
      <c r="E340" s="153"/>
      <c r="F340" s="153"/>
      <c r="G340" s="153"/>
      <c r="H340" s="153"/>
      <c r="I340" s="153"/>
      <c r="J340" s="153"/>
      <c r="K340" s="153"/>
      <c r="L340" s="153"/>
      <c r="M340" s="153"/>
      <c r="N340" s="153"/>
      <c r="O340" s="153"/>
      <c r="P340" s="153"/>
      <c r="Q340" s="153"/>
      <c r="R340" s="153"/>
      <c r="S340" s="153"/>
      <c r="T340" s="153"/>
      <c r="U340" s="153"/>
    </row>
    <row r="341" spans="1:21" x14ac:dyDescent="0.25">
      <c r="A341" s="153"/>
      <c r="B341" s="153"/>
      <c r="C341" s="153"/>
      <c r="D341" s="153"/>
      <c r="E341" s="153"/>
      <c r="F341" s="153"/>
      <c r="G341" s="153"/>
      <c r="H341" s="153"/>
      <c r="I341" s="153"/>
      <c r="J341" s="153"/>
      <c r="K341" s="153"/>
      <c r="L341" s="153"/>
      <c r="M341" s="153"/>
      <c r="N341" s="153"/>
      <c r="O341" s="153"/>
      <c r="P341" s="153"/>
      <c r="Q341" s="153"/>
      <c r="R341" s="153"/>
      <c r="S341" s="153"/>
      <c r="T341" s="153"/>
      <c r="U341" s="153"/>
    </row>
    <row r="342" spans="1:21" x14ac:dyDescent="0.25">
      <c r="A342" s="153"/>
      <c r="B342" s="153"/>
      <c r="C342" s="153"/>
      <c r="D342" s="153"/>
      <c r="E342" s="153"/>
      <c r="F342" s="153"/>
      <c r="G342" s="153"/>
      <c r="H342" s="153"/>
      <c r="I342" s="153"/>
      <c r="J342" s="153"/>
      <c r="K342" s="153"/>
      <c r="L342" s="153"/>
      <c r="M342" s="153"/>
      <c r="N342" s="153"/>
      <c r="O342" s="153"/>
      <c r="P342" s="153"/>
      <c r="Q342" s="153"/>
      <c r="R342" s="153"/>
      <c r="S342" s="153"/>
      <c r="T342" s="153"/>
      <c r="U342" s="153"/>
    </row>
    <row r="343" spans="1:21" x14ac:dyDescent="0.25">
      <c r="A343" s="153"/>
      <c r="B343" s="153"/>
      <c r="C343" s="153"/>
      <c r="D343" s="153"/>
      <c r="E343" s="153"/>
      <c r="F343" s="153"/>
      <c r="G343" s="153"/>
      <c r="H343" s="153"/>
      <c r="I343" s="153"/>
      <c r="J343" s="153"/>
      <c r="K343" s="153"/>
      <c r="L343" s="153"/>
      <c r="M343" s="153"/>
      <c r="N343" s="153"/>
      <c r="O343" s="153"/>
      <c r="P343" s="153"/>
      <c r="Q343" s="153"/>
      <c r="R343" s="153"/>
      <c r="S343" s="153"/>
      <c r="T343" s="153"/>
      <c r="U343" s="153"/>
    </row>
    <row r="344" spans="1:21" x14ac:dyDescent="0.25">
      <c r="A344" s="153"/>
      <c r="B344" s="153"/>
      <c r="C344" s="153"/>
      <c r="D344" s="153"/>
      <c r="E344" s="153"/>
      <c r="F344" s="153"/>
      <c r="G344" s="153"/>
      <c r="H344" s="153"/>
      <c r="I344" s="153"/>
      <c r="J344" s="153"/>
      <c r="K344" s="153"/>
      <c r="L344" s="153"/>
      <c r="M344" s="153"/>
      <c r="N344" s="153"/>
      <c r="O344" s="153"/>
      <c r="P344" s="153"/>
      <c r="Q344" s="153"/>
      <c r="R344" s="153"/>
      <c r="S344" s="153"/>
      <c r="T344" s="153"/>
      <c r="U344" s="153"/>
    </row>
    <row r="345" spans="1:21" x14ac:dyDescent="0.25">
      <c r="A345" s="153"/>
      <c r="B345" s="153"/>
      <c r="C345" s="153"/>
      <c r="D345" s="153"/>
      <c r="E345" s="153"/>
      <c r="F345" s="153"/>
      <c r="G345" s="153"/>
      <c r="H345" s="153"/>
      <c r="I345" s="153"/>
      <c r="J345" s="153"/>
      <c r="K345" s="153"/>
      <c r="L345" s="153"/>
      <c r="M345" s="153"/>
      <c r="N345" s="153"/>
      <c r="O345" s="153"/>
      <c r="P345" s="153"/>
      <c r="Q345" s="153"/>
      <c r="R345" s="153"/>
      <c r="S345" s="153"/>
      <c r="T345" s="153"/>
      <c r="U345" s="153"/>
    </row>
    <row r="346" spans="1:21" x14ac:dyDescent="0.25">
      <c r="A346" s="153"/>
      <c r="B346" s="153"/>
      <c r="C346" s="153"/>
      <c r="D346" s="153"/>
      <c r="E346" s="153"/>
      <c r="F346" s="153"/>
      <c r="G346" s="153"/>
      <c r="H346" s="153"/>
      <c r="I346" s="153"/>
      <c r="J346" s="153"/>
      <c r="K346" s="153"/>
      <c r="L346" s="153"/>
      <c r="M346" s="153"/>
      <c r="N346" s="153"/>
      <c r="O346" s="153"/>
      <c r="P346" s="153"/>
      <c r="Q346" s="153"/>
      <c r="R346" s="153"/>
      <c r="S346" s="153"/>
      <c r="T346" s="153"/>
      <c r="U346" s="153"/>
    </row>
    <row r="347" spans="1:21" x14ac:dyDescent="0.25">
      <c r="A347" s="153"/>
      <c r="B347" s="153"/>
      <c r="C347" s="153"/>
      <c r="D347" s="153"/>
      <c r="E347" s="153"/>
      <c r="F347" s="153"/>
      <c r="G347" s="153"/>
      <c r="H347" s="153"/>
      <c r="I347" s="153"/>
      <c r="J347" s="153"/>
      <c r="K347" s="153"/>
      <c r="L347" s="153"/>
      <c r="M347" s="153"/>
      <c r="N347" s="153"/>
      <c r="O347" s="153"/>
      <c r="P347" s="153"/>
      <c r="Q347" s="153"/>
      <c r="R347" s="153"/>
      <c r="S347" s="153"/>
      <c r="T347" s="153"/>
      <c r="U347" s="153"/>
    </row>
    <row r="348" spans="1:21" x14ac:dyDescent="0.25">
      <c r="A348" s="153"/>
      <c r="B348" s="153"/>
      <c r="C348" s="153"/>
      <c r="D348" s="153"/>
      <c r="E348" s="153"/>
      <c r="F348" s="153"/>
      <c r="G348" s="153"/>
      <c r="H348" s="153"/>
      <c r="I348" s="153"/>
      <c r="J348" s="153"/>
      <c r="K348" s="153"/>
      <c r="L348" s="153"/>
      <c r="M348" s="153"/>
      <c r="N348" s="153"/>
      <c r="O348" s="153"/>
      <c r="P348" s="153"/>
      <c r="Q348" s="153"/>
      <c r="R348" s="153"/>
      <c r="S348" s="153"/>
      <c r="T348" s="153"/>
      <c r="U348" s="153"/>
    </row>
    <row r="349" spans="1:21" x14ac:dyDescent="0.25">
      <c r="A349" s="153"/>
      <c r="B349" s="153"/>
      <c r="C349" s="153"/>
      <c r="D349" s="153"/>
      <c r="E349" s="153"/>
      <c r="F349" s="153"/>
      <c r="G349" s="153"/>
      <c r="H349" s="153"/>
      <c r="I349" s="153"/>
      <c r="J349" s="153"/>
      <c r="K349" s="153"/>
      <c r="L349" s="153"/>
      <c r="M349" s="153"/>
      <c r="N349" s="153"/>
      <c r="O349" s="153"/>
      <c r="P349" s="153"/>
      <c r="Q349" s="153"/>
      <c r="R349" s="153"/>
      <c r="S349" s="153"/>
      <c r="T349" s="153"/>
      <c r="U349" s="153"/>
    </row>
    <row r="350" spans="1:21" x14ac:dyDescent="0.25">
      <c r="A350" s="153"/>
      <c r="B350" s="153"/>
      <c r="C350" s="153"/>
      <c r="D350" s="153"/>
      <c r="E350" s="153"/>
      <c r="F350" s="153"/>
      <c r="G350" s="153"/>
      <c r="H350" s="153"/>
      <c r="I350" s="153"/>
      <c r="J350" s="153"/>
      <c r="K350" s="153"/>
      <c r="L350" s="153"/>
      <c r="M350" s="153"/>
      <c r="N350" s="153"/>
      <c r="O350" s="153"/>
      <c r="P350" s="153"/>
      <c r="Q350" s="153"/>
      <c r="R350" s="153"/>
      <c r="S350" s="153"/>
      <c r="T350" s="153"/>
      <c r="U350" s="153"/>
    </row>
    <row r="351" spans="1:21" x14ac:dyDescent="0.25">
      <c r="A351" s="153"/>
      <c r="B351" s="153"/>
      <c r="C351" s="153"/>
      <c r="D351" s="153"/>
      <c r="E351" s="153"/>
      <c r="F351" s="153"/>
      <c r="G351" s="153"/>
      <c r="H351" s="153"/>
      <c r="I351" s="153"/>
      <c r="J351" s="153"/>
      <c r="K351" s="153"/>
      <c r="L351" s="153"/>
      <c r="M351" s="153"/>
      <c r="N351" s="153"/>
      <c r="O351" s="153"/>
      <c r="P351" s="153"/>
      <c r="Q351" s="153"/>
      <c r="R351" s="153"/>
      <c r="S351" s="153"/>
      <c r="T351" s="153"/>
      <c r="U351" s="153"/>
    </row>
    <row r="352" spans="1:21" x14ac:dyDescent="0.25">
      <c r="A352" s="153"/>
      <c r="B352" s="153"/>
      <c r="C352" s="153"/>
      <c r="D352" s="153"/>
      <c r="E352" s="153"/>
      <c r="F352" s="153"/>
      <c r="G352" s="153"/>
      <c r="H352" s="153"/>
      <c r="I352" s="153"/>
      <c r="J352" s="153"/>
      <c r="K352" s="153"/>
      <c r="L352" s="153"/>
      <c r="M352" s="153"/>
      <c r="N352" s="153"/>
      <c r="O352" s="153"/>
      <c r="P352" s="153"/>
      <c r="Q352" s="153"/>
      <c r="R352" s="153"/>
      <c r="S352" s="153"/>
      <c r="T352" s="153"/>
      <c r="U352" s="153"/>
    </row>
    <row r="353" spans="1:21" x14ac:dyDescent="0.25">
      <c r="A353" s="153"/>
      <c r="B353" s="153"/>
      <c r="C353" s="153"/>
      <c r="D353" s="153"/>
      <c r="E353" s="153"/>
      <c r="F353" s="153"/>
      <c r="G353" s="153"/>
      <c r="H353" s="153"/>
      <c r="I353" s="153"/>
      <c r="J353" s="153"/>
      <c r="K353" s="153"/>
      <c r="L353" s="153"/>
      <c r="M353" s="153"/>
      <c r="N353" s="153"/>
      <c r="O353" s="153"/>
      <c r="P353" s="153"/>
      <c r="Q353" s="153"/>
      <c r="R353" s="153"/>
      <c r="S353" s="153"/>
      <c r="T353" s="153"/>
      <c r="U353" s="153"/>
    </row>
    <row r="354" spans="1:21" x14ac:dyDescent="0.25">
      <c r="A354" s="153"/>
      <c r="B354" s="153"/>
      <c r="C354" s="153"/>
      <c r="D354" s="153"/>
      <c r="E354" s="153"/>
      <c r="F354" s="153"/>
      <c r="G354" s="153"/>
      <c r="H354" s="153"/>
      <c r="I354" s="153"/>
      <c r="J354" s="153"/>
      <c r="K354" s="153"/>
      <c r="L354" s="153"/>
      <c r="M354" s="153"/>
      <c r="N354" s="153"/>
      <c r="O354" s="153"/>
      <c r="P354" s="153"/>
      <c r="Q354" s="153"/>
      <c r="R354" s="153"/>
      <c r="S354" s="153"/>
      <c r="T354" s="153"/>
      <c r="U354" s="153"/>
    </row>
    <row r="355" spans="1:21" x14ac:dyDescent="0.25">
      <c r="A355" s="153"/>
      <c r="B355" s="153"/>
      <c r="C355" s="153"/>
      <c r="D355" s="153"/>
      <c r="E355" s="153"/>
      <c r="F355" s="153"/>
      <c r="G355" s="153"/>
      <c r="H355" s="153"/>
      <c r="I355" s="153"/>
      <c r="J355" s="153"/>
      <c r="K355" s="153"/>
      <c r="L355" s="153"/>
      <c r="M355" s="153"/>
      <c r="N355" s="153"/>
      <c r="O355" s="153"/>
      <c r="P355" s="153"/>
      <c r="Q355" s="153"/>
      <c r="R355" s="153"/>
      <c r="S355" s="153"/>
      <c r="T355" s="153"/>
      <c r="U355" s="153"/>
    </row>
    <row r="356" spans="1:21" x14ac:dyDescent="0.25">
      <c r="A356" s="153"/>
      <c r="B356" s="153"/>
      <c r="C356" s="153"/>
      <c r="D356" s="153"/>
      <c r="E356" s="153"/>
      <c r="F356" s="153"/>
      <c r="G356" s="153"/>
      <c r="H356" s="153"/>
      <c r="I356" s="153"/>
      <c r="J356" s="153"/>
      <c r="K356" s="153"/>
      <c r="L356" s="153"/>
      <c r="M356" s="153"/>
      <c r="N356" s="153"/>
      <c r="O356" s="153"/>
      <c r="P356" s="153"/>
      <c r="Q356" s="153"/>
      <c r="R356" s="153"/>
      <c r="S356" s="153"/>
      <c r="T356" s="153"/>
      <c r="U356" s="153"/>
    </row>
    <row r="357" spans="1:21" x14ac:dyDescent="0.25">
      <c r="A357" s="153"/>
      <c r="B357" s="153"/>
      <c r="C357" s="153"/>
      <c r="D357" s="153"/>
      <c r="E357" s="153"/>
      <c r="F357" s="153"/>
      <c r="G357" s="153"/>
      <c r="H357" s="153"/>
      <c r="I357" s="153"/>
      <c r="J357" s="153"/>
      <c r="K357" s="153"/>
      <c r="L357" s="153"/>
      <c r="M357" s="153"/>
      <c r="N357" s="153"/>
      <c r="O357" s="153"/>
      <c r="P357" s="153"/>
      <c r="Q357" s="153"/>
      <c r="R357" s="153"/>
      <c r="S357" s="153"/>
      <c r="T357" s="153"/>
      <c r="U357" s="153"/>
    </row>
    <row r="358" spans="1:21" x14ac:dyDescent="0.25">
      <c r="A358" s="153"/>
      <c r="B358" s="153"/>
      <c r="C358" s="153"/>
      <c r="D358" s="153"/>
      <c r="E358" s="153"/>
      <c r="F358" s="153"/>
      <c r="G358" s="153"/>
      <c r="H358" s="153"/>
      <c r="I358" s="153"/>
      <c r="J358" s="153"/>
      <c r="K358" s="153"/>
      <c r="L358" s="153"/>
      <c r="M358" s="153"/>
      <c r="N358" s="153"/>
      <c r="O358" s="153"/>
      <c r="P358" s="153"/>
      <c r="Q358" s="153"/>
      <c r="R358" s="153"/>
      <c r="S358" s="153"/>
      <c r="T358" s="153"/>
      <c r="U358" s="153"/>
    </row>
    <row r="359" spans="1:21" x14ac:dyDescent="0.25">
      <c r="A359" s="153"/>
      <c r="B359" s="153"/>
      <c r="C359" s="153"/>
      <c r="D359" s="153"/>
      <c r="E359" s="153"/>
      <c r="F359" s="153"/>
      <c r="G359" s="153"/>
      <c r="H359" s="153"/>
      <c r="I359" s="153"/>
      <c r="J359" s="153"/>
      <c r="K359" s="153"/>
      <c r="L359" s="153"/>
      <c r="M359" s="153"/>
      <c r="N359" s="153"/>
      <c r="O359" s="153"/>
      <c r="P359" s="153"/>
      <c r="Q359" s="153"/>
      <c r="R359" s="153"/>
      <c r="S359" s="153"/>
      <c r="T359" s="153"/>
      <c r="U359" s="153"/>
    </row>
    <row r="360" spans="1:21" x14ac:dyDescent="0.25">
      <c r="A360" s="153"/>
      <c r="B360" s="153"/>
      <c r="C360" s="153"/>
      <c r="D360" s="153"/>
      <c r="E360" s="153"/>
      <c r="F360" s="153"/>
      <c r="G360" s="153"/>
      <c r="H360" s="153"/>
      <c r="I360" s="153"/>
      <c r="J360" s="153"/>
      <c r="K360" s="153"/>
      <c r="L360" s="153"/>
      <c r="M360" s="153"/>
      <c r="N360" s="153"/>
      <c r="O360" s="153"/>
      <c r="P360" s="153"/>
      <c r="Q360" s="153"/>
      <c r="R360" s="153"/>
      <c r="S360" s="153"/>
      <c r="T360" s="153"/>
      <c r="U360" s="153"/>
    </row>
    <row r="361" spans="1:21" x14ac:dyDescent="0.25">
      <c r="A361" s="153"/>
      <c r="B361" s="153"/>
      <c r="C361" s="153"/>
      <c r="D361" s="153"/>
      <c r="E361" s="153"/>
      <c r="F361" s="153"/>
      <c r="G361" s="153"/>
      <c r="H361" s="153"/>
      <c r="I361" s="153"/>
      <c r="J361" s="153"/>
      <c r="K361" s="153"/>
      <c r="L361" s="153"/>
      <c r="M361" s="153"/>
      <c r="N361" s="153"/>
      <c r="O361" s="153"/>
      <c r="P361" s="153"/>
      <c r="Q361" s="153"/>
      <c r="R361" s="153"/>
      <c r="S361" s="153"/>
      <c r="T361" s="153"/>
      <c r="U361" s="153"/>
    </row>
    <row r="362" spans="1:21" x14ac:dyDescent="0.25">
      <c r="A362" s="153"/>
      <c r="B362" s="153"/>
      <c r="C362" s="153"/>
      <c r="D362" s="153"/>
      <c r="E362" s="153"/>
      <c r="F362" s="153"/>
      <c r="G362" s="153"/>
      <c r="H362" s="153"/>
      <c r="I362" s="153"/>
      <c r="J362" s="153"/>
      <c r="K362" s="153"/>
      <c r="L362" s="153"/>
      <c r="M362" s="153"/>
      <c r="N362" s="153"/>
      <c r="O362" s="153"/>
      <c r="P362" s="153"/>
      <c r="Q362" s="153"/>
      <c r="R362" s="153"/>
      <c r="S362" s="153"/>
      <c r="T362" s="153"/>
      <c r="U362" s="153"/>
    </row>
    <row r="363" spans="1:21" x14ac:dyDescent="0.25">
      <c r="A363" s="153"/>
      <c r="B363" s="153"/>
      <c r="C363" s="153"/>
      <c r="D363" s="153"/>
      <c r="E363" s="153"/>
      <c r="F363" s="153"/>
      <c r="G363" s="153"/>
      <c r="H363" s="153"/>
      <c r="I363" s="153"/>
      <c r="J363" s="153"/>
      <c r="K363" s="153"/>
      <c r="L363" s="153"/>
      <c r="M363" s="153"/>
      <c r="N363" s="153"/>
      <c r="O363" s="153"/>
      <c r="P363" s="153"/>
      <c r="Q363" s="153"/>
      <c r="R363" s="153"/>
      <c r="S363" s="153"/>
      <c r="T363" s="153"/>
      <c r="U363" s="153"/>
    </row>
    <row r="364" spans="1:21" x14ac:dyDescent="0.25">
      <c r="A364" s="153"/>
      <c r="B364" s="153"/>
      <c r="C364" s="153"/>
      <c r="D364" s="153"/>
      <c r="E364" s="153"/>
      <c r="F364" s="153"/>
      <c r="G364" s="153"/>
      <c r="H364" s="153"/>
      <c r="I364" s="153"/>
      <c r="J364" s="153"/>
      <c r="K364" s="153"/>
      <c r="L364" s="153"/>
      <c r="M364" s="153"/>
      <c r="N364" s="153"/>
      <c r="O364" s="153"/>
      <c r="P364" s="153"/>
      <c r="Q364" s="153"/>
      <c r="R364" s="153"/>
      <c r="S364" s="153"/>
      <c r="T364" s="153"/>
      <c r="U364" s="153"/>
    </row>
    <row r="365" spans="1:21" x14ac:dyDescent="0.25">
      <c r="A365" s="153"/>
      <c r="B365" s="153"/>
      <c r="C365" s="153"/>
      <c r="D365" s="153"/>
      <c r="E365" s="153"/>
      <c r="F365" s="153"/>
      <c r="G365" s="153"/>
      <c r="H365" s="153"/>
      <c r="I365" s="153"/>
      <c r="J365" s="153"/>
      <c r="K365" s="153"/>
      <c r="L365" s="153"/>
      <c r="M365" s="153"/>
      <c r="N365" s="153"/>
      <c r="O365" s="153"/>
      <c r="P365" s="153"/>
      <c r="Q365" s="153"/>
      <c r="R365" s="153"/>
      <c r="S365" s="153"/>
      <c r="T365" s="153"/>
      <c r="U365" s="153"/>
    </row>
    <row r="366" spans="1:21" x14ac:dyDescent="0.25">
      <c r="A366" s="153"/>
      <c r="B366" s="153"/>
      <c r="C366" s="153"/>
      <c r="D366" s="153"/>
      <c r="E366" s="153"/>
      <c r="F366" s="153"/>
      <c r="G366" s="153"/>
      <c r="H366" s="153"/>
      <c r="I366" s="153"/>
      <c r="J366" s="153"/>
      <c r="K366" s="153"/>
      <c r="L366" s="153"/>
      <c r="M366" s="153"/>
      <c r="N366" s="153"/>
      <c r="O366" s="153"/>
      <c r="P366" s="153"/>
      <c r="Q366" s="153"/>
      <c r="R366" s="153"/>
      <c r="S366" s="153"/>
      <c r="T366" s="153"/>
      <c r="U366" s="153"/>
    </row>
    <row r="367" spans="1:21" x14ac:dyDescent="0.25">
      <c r="A367" s="153"/>
      <c r="B367" s="153"/>
      <c r="C367" s="153"/>
      <c r="D367" s="153"/>
      <c r="E367" s="153"/>
      <c r="F367" s="153"/>
      <c r="G367" s="153"/>
      <c r="H367" s="153"/>
      <c r="I367" s="153"/>
      <c r="J367" s="153"/>
      <c r="K367" s="153"/>
      <c r="L367" s="153"/>
      <c r="M367" s="153"/>
      <c r="N367" s="153"/>
      <c r="O367" s="153"/>
      <c r="P367" s="153"/>
      <c r="Q367" s="153"/>
      <c r="R367" s="153"/>
      <c r="S367" s="153"/>
      <c r="T367" s="153"/>
      <c r="U367" s="153"/>
    </row>
    <row r="368" spans="1:21" x14ac:dyDescent="0.25">
      <c r="A368" s="153"/>
      <c r="B368" s="153"/>
      <c r="C368" s="153"/>
      <c r="D368" s="153"/>
      <c r="E368" s="153"/>
      <c r="F368" s="153"/>
      <c r="G368" s="153"/>
      <c r="H368" s="153"/>
      <c r="I368" s="153"/>
      <c r="J368" s="153"/>
      <c r="K368" s="153"/>
      <c r="L368" s="153"/>
      <c r="M368" s="153"/>
      <c r="N368" s="153"/>
      <c r="O368" s="153"/>
      <c r="P368" s="153"/>
      <c r="Q368" s="153"/>
      <c r="R368" s="153"/>
      <c r="S368" s="153"/>
      <c r="T368" s="153"/>
      <c r="U368" s="153"/>
    </row>
    <row r="369" spans="1:21" x14ac:dyDescent="0.25">
      <c r="A369" s="153"/>
      <c r="B369" s="153"/>
      <c r="C369" s="153"/>
      <c r="D369" s="153"/>
      <c r="E369" s="153"/>
      <c r="F369" s="153"/>
      <c r="G369" s="153"/>
      <c r="H369" s="153"/>
      <c r="I369" s="153"/>
      <c r="J369" s="153"/>
      <c r="K369" s="153"/>
      <c r="L369" s="153"/>
      <c r="M369" s="153"/>
      <c r="N369" s="153"/>
      <c r="O369" s="153"/>
      <c r="P369" s="153"/>
      <c r="Q369" s="153"/>
      <c r="R369" s="153"/>
      <c r="S369" s="153"/>
      <c r="T369" s="153"/>
      <c r="U369" s="153"/>
    </row>
    <row r="370" spans="1:21" x14ac:dyDescent="0.25">
      <c r="A370" s="153"/>
      <c r="B370" s="153"/>
      <c r="C370" s="153"/>
      <c r="D370" s="153"/>
      <c r="E370" s="153"/>
      <c r="F370" s="153"/>
      <c r="G370" s="153"/>
      <c r="H370" s="153"/>
      <c r="I370" s="153"/>
      <c r="J370" s="153"/>
      <c r="K370" s="153"/>
      <c r="L370" s="153"/>
      <c r="M370" s="153"/>
      <c r="N370" s="153"/>
      <c r="O370" s="153"/>
      <c r="P370" s="153"/>
      <c r="Q370" s="153"/>
      <c r="R370" s="153"/>
      <c r="S370" s="153"/>
      <c r="T370" s="153"/>
      <c r="U370" s="153"/>
    </row>
    <row r="371" spans="1:21" x14ac:dyDescent="0.25">
      <c r="A371" s="153"/>
      <c r="B371" s="153"/>
      <c r="C371" s="153"/>
      <c r="D371" s="153"/>
      <c r="E371" s="153"/>
      <c r="F371" s="153"/>
      <c r="G371" s="153"/>
      <c r="H371" s="153"/>
      <c r="I371" s="153"/>
      <c r="J371" s="153"/>
      <c r="K371" s="153"/>
      <c r="L371" s="153"/>
      <c r="M371" s="153"/>
      <c r="N371" s="153"/>
      <c r="O371" s="153"/>
      <c r="P371" s="153"/>
      <c r="Q371" s="153"/>
      <c r="R371" s="153"/>
      <c r="S371" s="153"/>
      <c r="T371" s="153"/>
      <c r="U371" s="153"/>
    </row>
    <row r="372" spans="1:21" x14ac:dyDescent="0.25">
      <c r="A372" s="153"/>
      <c r="B372" s="153"/>
      <c r="C372" s="153"/>
      <c r="D372" s="153"/>
      <c r="E372" s="153"/>
      <c r="F372" s="153"/>
      <c r="G372" s="153"/>
      <c r="H372" s="153"/>
      <c r="I372" s="153"/>
      <c r="J372" s="153"/>
      <c r="K372" s="153"/>
      <c r="L372" s="153"/>
      <c r="M372" s="153"/>
      <c r="N372" s="153"/>
      <c r="O372" s="153"/>
      <c r="P372" s="153"/>
      <c r="Q372" s="153"/>
      <c r="R372" s="153"/>
      <c r="S372" s="153"/>
      <c r="T372" s="153"/>
      <c r="U372" s="153"/>
    </row>
    <row r="373" spans="1:21" x14ac:dyDescent="0.25">
      <c r="A373" s="153"/>
      <c r="B373" s="153"/>
      <c r="C373" s="153"/>
      <c r="D373" s="153"/>
      <c r="E373" s="153"/>
      <c r="F373" s="153"/>
      <c r="G373" s="153"/>
      <c r="H373" s="153"/>
      <c r="I373" s="153"/>
      <c r="J373" s="153"/>
      <c r="K373" s="153"/>
      <c r="L373" s="153"/>
      <c r="M373" s="153"/>
      <c r="N373" s="153"/>
      <c r="O373" s="153"/>
      <c r="P373" s="153"/>
      <c r="Q373" s="153"/>
      <c r="R373" s="153"/>
      <c r="S373" s="153"/>
      <c r="T373" s="153"/>
      <c r="U373" s="153"/>
    </row>
    <row r="374" spans="1:21" x14ac:dyDescent="0.25">
      <c r="A374" s="153"/>
      <c r="B374" s="153"/>
      <c r="C374" s="153"/>
      <c r="D374" s="153"/>
      <c r="E374" s="153"/>
      <c r="F374" s="153"/>
      <c r="G374" s="153"/>
      <c r="H374" s="153"/>
      <c r="I374" s="153"/>
      <c r="J374" s="153"/>
      <c r="K374" s="153"/>
      <c r="L374" s="153"/>
      <c r="M374" s="153"/>
      <c r="N374" s="153"/>
      <c r="O374" s="153"/>
      <c r="P374" s="153"/>
      <c r="Q374" s="153"/>
      <c r="R374" s="153"/>
      <c r="S374" s="153"/>
      <c r="T374" s="153"/>
      <c r="U374" s="153"/>
    </row>
    <row r="375" spans="1:21" x14ac:dyDescent="0.25">
      <c r="A375" s="153"/>
      <c r="B375" s="153"/>
      <c r="C375" s="153"/>
      <c r="D375" s="153"/>
      <c r="E375" s="153"/>
      <c r="F375" s="153"/>
      <c r="G375" s="153"/>
      <c r="H375" s="153"/>
      <c r="I375" s="153"/>
      <c r="J375" s="153"/>
      <c r="K375" s="153"/>
      <c r="L375" s="153"/>
      <c r="M375" s="153"/>
      <c r="N375" s="153"/>
      <c r="O375" s="153"/>
      <c r="P375" s="153"/>
      <c r="Q375" s="153"/>
      <c r="R375" s="153"/>
      <c r="S375" s="153"/>
      <c r="T375" s="153"/>
      <c r="U375" s="153"/>
    </row>
    <row r="376" spans="1:21" x14ac:dyDescent="0.25">
      <c r="A376" s="153"/>
      <c r="B376" s="153"/>
      <c r="C376" s="153"/>
      <c r="D376" s="153"/>
      <c r="E376" s="153"/>
      <c r="F376" s="153"/>
      <c r="G376" s="153"/>
      <c r="H376" s="153"/>
      <c r="I376" s="153"/>
      <c r="J376" s="153"/>
      <c r="K376" s="153"/>
      <c r="L376" s="153"/>
      <c r="M376" s="153"/>
      <c r="N376" s="153"/>
      <c r="O376" s="153"/>
      <c r="P376" s="153"/>
      <c r="Q376" s="153"/>
      <c r="R376" s="153"/>
      <c r="S376" s="153"/>
      <c r="T376" s="153"/>
      <c r="U376" s="153"/>
    </row>
    <row r="377" spans="1:21" x14ac:dyDescent="0.25">
      <c r="A377" s="153"/>
      <c r="B377" s="153"/>
      <c r="C377" s="153"/>
      <c r="D377" s="153"/>
      <c r="E377" s="153"/>
      <c r="F377" s="153"/>
      <c r="G377" s="153"/>
      <c r="H377" s="153"/>
      <c r="I377" s="153"/>
      <c r="J377" s="153"/>
      <c r="K377" s="153"/>
      <c r="L377" s="153"/>
      <c r="M377" s="153"/>
      <c r="N377" s="153"/>
      <c r="O377" s="153"/>
      <c r="P377" s="153"/>
      <c r="Q377" s="153"/>
      <c r="R377" s="153"/>
      <c r="S377" s="153"/>
      <c r="T377" s="153"/>
      <c r="U377" s="153"/>
    </row>
    <row r="378" spans="1:21" x14ac:dyDescent="0.25">
      <c r="A378" s="153"/>
      <c r="B378" s="153"/>
      <c r="C378" s="153"/>
      <c r="D378" s="153"/>
      <c r="E378" s="153"/>
      <c r="F378" s="153"/>
      <c r="G378" s="153"/>
      <c r="H378" s="153"/>
      <c r="I378" s="153"/>
      <c r="J378" s="153"/>
      <c r="K378" s="153"/>
      <c r="L378" s="153"/>
      <c r="M378" s="153"/>
      <c r="N378" s="153"/>
      <c r="O378" s="153"/>
      <c r="P378" s="153"/>
      <c r="Q378" s="153"/>
      <c r="R378" s="153"/>
      <c r="S378" s="153"/>
      <c r="T378" s="153"/>
      <c r="U378" s="153"/>
    </row>
    <row r="379" spans="1:21" x14ac:dyDescent="0.25">
      <c r="A379" s="153"/>
      <c r="B379" s="153"/>
      <c r="C379" s="153"/>
      <c r="D379" s="153"/>
      <c r="E379" s="153"/>
      <c r="F379" s="153"/>
      <c r="G379" s="153"/>
      <c r="H379" s="153"/>
      <c r="I379" s="153"/>
      <c r="J379" s="153"/>
      <c r="K379" s="153"/>
      <c r="L379" s="153"/>
      <c r="M379" s="153"/>
      <c r="N379" s="153"/>
      <c r="O379" s="153"/>
      <c r="P379" s="153"/>
      <c r="Q379" s="153"/>
      <c r="R379" s="153"/>
      <c r="S379" s="153"/>
      <c r="T379" s="153"/>
      <c r="U379" s="153"/>
    </row>
    <row r="380" spans="1:21" x14ac:dyDescent="0.25">
      <c r="A380" s="153"/>
      <c r="B380" s="153"/>
      <c r="C380" s="153"/>
      <c r="D380" s="153"/>
      <c r="E380" s="153"/>
      <c r="F380" s="153"/>
      <c r="G380" s="153"/>
      <c r="H380" s="153"/>
      <c r="I380" s="153"/>
      <c r="J380" s="153"/>
      <c r="K380" s="153"/>
      <c r="L380" s="153"/>
      <c r="M380" s="153"/>
      <c r="N380" s="153"/>
      <c r="O380" s="153"/>
      <c r="P380" s="153"/>
      <c r="Q380" s="153"/>
      <c r="R380" s="153"/>
      <c r="S380" s="153"/>
      <c r="T380" s="153"/>
      <c r="U380" s="153"/>
    </row>
    <row r="381" spans="1:21" x14ac:dyDescent="0.25">
      <c r="A381" s="153"/>
      <c r="B381" s="153"/>
      <c r="C381" s="153"/>
      <c r="D381" s="153"/>
      <c r="E381" s="153"/>
      <c r="F381" s="153"/>
      <c r="G381" s="153"/>
      <c r="H381" s="153"/>
      <c r="I381" s="153"/>
      <c r="J381" s="153"/>
      <c r="K381" s="153"/>
      <c r="L381" s="153"/>
      <c r="M381" s="153"/>
      <c r="N381" s="153"/>
      <c r="O381" s="153"/>
      <c r="P381" s="153"/>
      <c r="Q381" s="153"/>
      <c r="R381" s="153"/>
      <c r="S381" s="153"/>
      <c r="T381" s="153"/>
      <c r="U381" s="153"/>
    </row>
    <row r="382" spans="1:21" x14ac:dyDescent="0.25">
      <c r="A382" s="153"/>
      <c r="B382" s="153"/>
      <c r="C382" s="153"/>
      <c r="D382" s="153"/>
      <c r="E382" s="153"/>
      <c r="F382" s="153"/>
      <c r="G382" s="153"/>
      <c r="H382" s="153"/>
      <c r="I382" s="153"/>
      <c r="J382" s="153"/>
      <c r="K382" s="153"/>
      <c r="L382" s="153"/>
      <c r="M382" s="153"/>
      <c r="N382" s="153"/>
      <c r="O382" s="153"/>
      <c r="P382" s="153"/>
      <c r="Q382" s="153"/>
      <c r="R382" s="153"/>
      <c r="S382" s="153"/>
      <c r="T382" s="153"/>
      <c r="U382" s="153"/>
    </row>
  </sheetData>
  <mergeCells count="13">
    <mergeCell ref="A5:C5"/>
    <mergeCell ref="A15:C15"/>
    <mergeCell ref="A16:C16"/>
    <mergeCell ref="A17:C17"/>
    <mergeCell ref="A18:C18"/>
    <mergeCell ref="A7:C7"/>
    <mergeCell ref="A8:C8"/>
    <mergeCell ref="A9:C9"/>
    <mergeCell ref="A10:C10"/>
    <mergeCell ref="A11:C11"/>
    <mergeCell ref="A14:C14"/>
    <mergeCell ref="A13:C13"/>
    <mergeCell ref="B12:C12"/>
  </mergeCells>
  <pageMargins left="0.70866141732283472" right="0.31496062992125984" top="0.74803149606299213" bottom="0.74803149606299213" header="0" footer="0"/>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30"/>
  <sheetViews>
    <sheetView view="pageBreakPreview" topLeftCell="A8" zoomScale="80" zoomScaleNormal="80" zoomScaleSheetLayoutView="80" workbookViewId="0">
      <selection activeCell="F24" sqref="F24"/>
    </sheetView>
  </sheetViews>
  <sheetFormatPr defaultRowHeight="15" x14ac:dyDescent="0.25"/>
  <cols>
    <col min="1" max="1" width="9.5703125" customWidth="1"/>
    <col min="2" max="2" width="23.5703125" customWidth="1"/>
    <col min="3" max="3" width="11.140625" customWidth="1"/>
    <col min="4" max="5" width="10.7109375" customWidth="1"/>
    <col min="6" max="6" width="12.42578125" customWidth="1"/>
    <col min="7" max="7" width="13.28515625" customWidth="1"/>
    <col min="8" max="8" width="6.85546875" customWidth="1"/>
    <col min="9" max="10" width="14.140625" customWidth="1"/>
    <col min="11" max="11" width="11.28515625" customWidth="1"/>
    <col min="12" max="12" width="20.85546875" customWidth="1"/>
    <col min="13" max="13" width="21" customWidth="1"/>
    <col min="14" max="14" width="13" customWidth="1"/>
    <col min="15" max="15" width="10.42578125" customWidth="1"/>
    <col min="16" max="16" width="8.7109375" customWidth="1"/>
    <col min="17" max="17" width="9.85546875" customWidth="1"/>
    <col min="18" max="18" width="6.28515625" customWidth="1"/>
    <col min="19" max="19" width="12" customWidth="1"/>
    <col min="20" max="20" width="10.5703125" customWidth="1"/>
    <col min="21" max="21" width="9.7109375" customWidth="1"/>
    <col min="22" max="22" width="11" customWidth="1"/>
    <col min="23" max="23" width="10.140625" customWidth="1"/>
    <col min="24" max="24" width="9.140625" customWidth="1"/>
    <col min="25" max="25" width="8.140625" customWidth="1"/>
    <col min="26" max="26" width="19.85546875" customWidth="1"/>
    <col min="27" max="28" width="12.28515625" customWidth="1"/>
  </cols>
  <sheetData>
    <row r="1" spans="1:28" x14ac:dyDescent="0.25">
      <c r="W1" s="128"/>
      <c r="X1" s="128"/>
      <c r="Y1" s="128"/>
      <c r="Z1" s="113" t="s">
        <v>63</v>
      </c>
    </row>
    <row r="2" spans="1:28" x14ac:dyDescent="0.25">
      <c r="W2" s="128"/>
      <c r="X2" s="128"/>
      <c r="Y2" s="128"/>
      <c r="Z2" s="114" t="s">
        <v>10</v>
      </c>
    </row>
    <row r="3" spans="1:28" x14ac:dyDescent="0.25">
      <c r="W3" s="128"/>
      <c r="X3" s="128"/>
      <c r="Y3" s="128"/>
      <c r="Z3" s="114" t="s">
        <v>62</v>
      </c>
    </row>
    <row r="4" spans="1:28" ht="18.75" customHeight="1" x14ac:dyDescent="0.25">
      <c r="A4" s="309" t="s">
        <v>506</v>
      </c>
      <c r="B4" s="309"/>
      <c r="C4" s="309"/>
      <c r="D4" s="309"/>
      <c r="E4" s="309"/>
      <c r="F4" s="309"/>
      <c r="G4" s="309"/>
      <c r="H4" s="309"/>
      <c r="I4" s="309"/>
      <c r="J4" s="309"/>
      <c r="K4" s="309"/>
      <c r="L4" s="309"/>
      <c r="M4" s="309"/>
      <c r="N4" s="309"/>
      <c r="O4" s="309"/>
      <c r="P4" s="309"/>
      <c r="Q4" s="309"/>
      <c r="R4" s="309"/>
      <c r="S4" s="309"/>
      <c r="T4" s="309"/>
      <c r="U4" s="309"/>
      <c r="V4" s="309"/>
      <c r="W4" s="309"/>
      <c r="X4" s="309"/>
      <c r="Y4" s="309"/>
      <c r="Z4" s="309"/>
    </row>
    <row r="6" spans="1:28" ht="18.75" x14ac:dyDescent="0.25">
      <c r="A6" s="323" t="s">
        <v>9</v>
      </c>
      <c r="B6" s="323"/>
      <c r="C6" s="323"/>
      <c r="D6" s="323"/>
      <c r="E6" s="323"/>
      <c r="F6" s="323"/>
      <c r="G6" s="323"/>
      <c r="H6" s="323"/>
      <c r="I6" s="323"/>
      <c r="J6" s="323"/>
      <c r="K6" s="323"/>
      <c r="L6" s="323"/>
      <c r="M6" s="323"/>
      <c r="N6" s="323"/>
      <c r="O6" s="323"/>
      <c r="P6" s="323"/>
      <c r="Q6" s="323"/>
      <c r="R6" s="323"/>
      <c r="S6" s="323"/>
      <c r="T6" s="323"/>
      <c r="U6" s="323"/>
      <c r="V6" s="323"/>
      <c r="W6" s="323"/>
      <c r="X6" s="323"/>
      <c r="Y6" s="323"/>
      <c r="Z6" s="323"/>
      <c r="AA6" s="101"/>
      <c r="AB6" s="101"/>
    </row>
    <row r="7" spans="1:28" ht="18.75" x14ac:dyDescent="0.25">
      <c r="A7" s="323"/>
      <c r="B7" s="323"/>
      <c r="C7" s="323"/>
      <c r="D7" s="323"/>
      <c r="E7" s="323"/>
      <c r="F7" s="323"/>
      <c r="G7" s="323"/>
      <c r="H7" s="323"/>
      <c r="I7" s="323"/>
      <c r="J7" s="323"/>
      <c r="K7" s="323"/>
      <c r="L7" s="323"/>
      <c r="M7" s="323"/>
      <c r="N7" s="323"/>
      <c r="O7" s="323"/>
      <c r="P7" s="323"/>
      <c r="Q7" s="323"/>
      <c r="R7" s="323"/>
      <c r="S7" s="323"/>
      <c r="T7" s="323"/>
      <c r="U7" s="323"/>
      <c r="V7" s="323"/>
      <c r="W7" s="323"/>
      <c r="X7" s="323"/>
      <c r="Y7" s="323"/>
      <c r="Z7" s="323"/>
      <c r="AA7" s="101"/>
      <c r="AB7" s="101"/>
    </row>
    <row r="8" spans="1:28" x14ac:dyDescent="0.25">
      <c r="A8" s="318" t="str">
        <f>'1. паспорт местоположение'!A8:C8</f>
        <v>ООО ХК "СДС-Энерго"</v>
      </c>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102"/>
      <c r="AB8" s="102"/>
    </row>
    <row r="9" spans="1:28" ht="15.75" x14ac:dyDescent="0.25">
      <c r="A9" s="319" t="s">
        <v>8</v>
      </c>
      <c r="B9" s="319"/>
      <c r="C9" s="319"/>
      <c r="D9" s="319"/>
      <c r="E9" s="319"/>
      <c r="F9" s="319"/>
      <c r="G9" s="319"/>
      <c r="H9" s="319"/>
      <c r="I9" s="319"/>
      <c r="J9" s="319"/>
      <c r="K9" s="319"/>
      <c r="L9" s="319"/>
      <c r="M9" s="319"/>
      <c r="N9" s="319"/>
      <c r="O9" s="319"/>
      <c r="P9" s="319"/>
      <c r="Q9" s="319"/>
      <c r="R9" s="319"/>
      <c r="S9" s="319"/>
      <c r="T9" s="319"/>
      <c r="U9" s="319"/>
      <c r="V9" s="319"/>
      <c r="W9" s="319"/>
      <c r="X9" s="319"/>
      <c r="Y9" s="319"/>
      <c r="Z9" s="319"/>
      <c r="AA9" s="103"/>
      <c r="AB9" s="103"/>
    </row>
    <row r="10" spans="1:28" ht="18.75" x14ac:dyDescent="0.25">
      <c r="A10" s="323"/>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101"/>
      <c r="AB10" s="101"/>
    </row>
    <row r="11" spans="1:28" ht="18.75" x14ac:dyDescent="0.25">
      <c r="A11" s="186"/>
      <c r="B11" s="186"/>
      <c r="C11" s="186"/>
      <c r="D11" s="186"/>
      <c r="E11" s="186"/>
      <c r="F11" s="186"/>
      <c r="G11" s="186"/>
      <c r="H11" s="186"/>
      <c r="I11" s="186"/>
      <c r="J11" s="186"/>
      <c r="K11" s="186"/>
      <c r="L11" s="186" t="str">
        <f>'1. паспорт местоположение'!B11</f>
        <v>N_1.1.1.3.7</v>
      </c>
      <c r="M11" s="186"/>
      <c r="N11" s="186"/>
      <c r="O11" s="186"/>
      <c r="P11" s="186"/>
      <c r="Q11" s="186"/>
      <c r="R11" s="186"/>
      <c r="S11" s="186"/>
      <c r="T11" s="186"/>
      <c r="U11" s="186"/>
      <c r="V11" s="186"/>
      <c r="W11" s="186"/>
      <c r="X11" s="186"/>
      <c r="Y11" s="186"/>
      <c r="Z11" s="186"/>
      <c r="AA11" s="101"/>
      <c r="AB11" s="101"/>
    </row>
    <row r="12" spans="1:28" ht="18.75" x14ac:dyDescent="0.25">
      <c r="A12" s="323" t="s">
        <v>481</v>
      </c>
      <c r="B12" s="323"/>
      <c r="C12" s="323"/>
      <c r="D12" s="323"/>
      <c r="E12" s="323"/>
      <c r="F12" s="323"/>
      <c r="G12" s="323"/>
      <c r="H12" s="323"/>
      <c r="I12" s="323"/>
      <c r="J12" s="323"/>
      <c r="K12" s="323"/>
      <c r="L12" s="323"/>
      <c r="M12" s="323"/>
      <c r="N12" s="323"/>
      <c r="O12" s="323"/>
      <c r="P12" s="323"/>
      <c r="Q12" s="323"/>
      <c r="R12" s="323"/>
      <c r="S12" s="323"/>
      <c r="T12" s="323"/>
      <c r="U12" s="323"/>
      <c r="V12" s="323"/>
      <c r="W12" s="323"/>
      <c r="X12" s="323"/>
      <c r="Y12" s="323"/>
      <c r="Z12" s="323"/>
      <c r="AA12" s="101"/>
      <c r="AB12" s="101"/>
    </row>
    <row r="13" spans="1:28" ht="18.75" x14ac:dyDescent="0.25">
      <c r="A13" s="324"/>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11"/>
      <c r="AB13" s="11"/>
    </row>
    <row r="14" spans="1:28" x14ac:dyDescent="0.25">
      <c r="A14" s="318" t="str">
        <f>'1. паспорт местоположение'!A14:C14</f>
        <v>Строительство ЛЭП 6 кВ от опоры ЛЭП 6 кВ ф.6-18-Н ПС 110/6 кВ №37
 (ПИР, СМР - 2023 г.)</v>
      </c>
      <c r="B14" s="318"/>
      <c r="C14" s="318"/>
      <c r="D14" s="318"/>
      <c r="E14" s="318"/>
      <c r="F14" s="318"/>
      <c r="G14" s="318"/>
      <c r="H14" s="318"/>
      <c r="I14" s="318"/>
      <c r="J14" s="318"/>
      <c r="K14" s="318"/>
      <c r="L14" s="318"/>
      <c r="M14" s="318"/>
      <c r="N14" s="318"/>
      <c r="O14" s="318"/>
      <c r="P14" s="318"/>
      <c r="Q14" s="318"/>
      <c r="R14" s="318"/>
      <c r="S14" s="318"/>
      <c r="T14" s="318"/>
      <c r="U14" s="318"/>
      <c r="V14" s="318"/>
      <c r="W14" s="318"/>
      <c r="X14" s="318"/>
      <c r="Y14" s="318"/>
      <c r="Z14" s="318"/>
      <c r="AA14" s="102"/>
      <c r="AB14" s="102"/>
    </row>
    <row r="15" spans="1:28" ht="15.75" x14ac:dyDescent="0.25">
      <c r="A15" s="319" t="s">
        <v>6</v>
      </c>
      <c r="B15" s="319"/>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103"/>
      <c r="AB15" s="103"/>
    </row>
    <row r="16" spans="1:28" x14ac:dyDescent="0.25">
      <c r="A16" s="351"/>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109"/>
      <c r="AB16" s="109"/>
    </row>
    <row r="17" spans="1:28" x14ac:dyDescent="0.25">
      <c r="A17" s="351"/>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109"/>
      <c r="AB17" s="109"/>
    </row>
    <row r="18" spans="1:28" x14ac:dyDescent="0.25">
      <c r="A18" s="351"/>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109"/>
      <c r="AB18" s="109"/>
    </row>
    <row r="19" spans="1:28" x14ac:dyDescent="0.25">
      <c r="A19" s="351"/>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109"/>
      <c r="AB19" s="109"/>
    </row>
    <row r="20" spans="1:28" x14ac:dyDescent="0.25">
      <c r="A20" s="357"/>
      <c r="B20" s="357"/>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110"/>
      <c r="AB20" s="110"/>
    </row>
    <row r="21" spans="1:28" x14ac:dyDescent="0.25">
      <c r="A21" s="357"/>
      <c r="B21" s="357"/>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110"/>
      <c r="AB21" s="110"/>
    </row>
    <row r="22" spans="1:28" ht="19.5" customHeight="1" x14ac:dyDescent="0.25">
      <c r="A22" s="352" t="s">
        <v>433</v>
      </c>
      <c r="B22" s="352"/>
      <c r="C22" s="352"/>
      <c r="D22" s="352"/>
      <c r="E22" s="352"/>
      <c r="F22" s="352"/>
      <c r="G22" s="352"/>
      <c r="H22" s="352"/>
      <c r="I22" s="352"/>
      <c r="J22" s="352"/>
      <c r="K22" s="352"/>
      <c r="L22" s="352"/>
      <c r="M22" s="352"/>
      <c r="N22" s="352"/>
      <c r="O22" s="352"/>
      <c r="P22" s="352"/>
      <c r="Q22" s="352"/>
      <c r="R22" s="352"/>
      <c r="S22" s="352"/>
      <c r="T22" s="352"/>
      <c r="U22" s="352"/>
      <c r="V22" s="352"/>
      <c r="W22" s="352"/>
      <c r="X22" s="352"/>
      <c r="Y22" s="352"/>
      <c r="Z22" s="352"/>
      <c r="AA22" s="111"/>
      <c r="AB22" s="111"/>
    </row>
    <row r="23" spans="1:28" ht="32.25" customHeight="1" x14ac:dyDescent="0.25">
      <c r="A23" s="354" t="s">
        <v>297</v>
      </c>
      <c r="B23" s="355"/>
      <c r="C23" s="355"/>
      <c r="D23" s="355"/>
      <c r="E23" s="355"/>
      <c r="F23" s="355"/>
      <c r="G23" s="355"/>
      <c r="H23" s="355"/>
      <c r="I23" s="355"/>
      <c r="J23" s="355"/>
      <c r="K23" s="355"/>
      <c r="L23" s="356"/>
      <c r="M23" s="353" t="s">
        <v>298</v>
      </c>
      <c r="N23" s="353"/>
      <c r="O23" s="353"/>
      <c r="P23" s="353"/>
      <c r="Q23" s="353"/>
      <c r="R23" s="353"/>
      <c r="S23" s="353"/>
      <c r="T23" s="353"/>
      <c r="U23" s="353"/>
      <c r="V23" s="353"/>
      <c r="W23" s="353"/>
      <c r="X23" s="353"/>
      <c r="Y23" s="353"/>
      <c r="Z23" s="353"/>
    </row>
    <row r="24" spans="1:28" ht="243" customHeight="1" x14ac:dyDescent="0.25">
      <c r="A24" s="61" t="s">
        <v>208</v>
      </c>
      <c r="B24" s="62" t="s">
        <v>215</v>
      </c>
      <c r="C24" s="61" t="s">
        <v>291</v>
      </c>
      <c r="D24" s="61" t="s">
        <v>209</v>
      </c>
      <c r="E24" s="61" t="s">
        <v>292</v>
      </c>
      <c r="F24" s="61" t="s">
        <v>294</v>
      </c>
      <c r="G24" s="61" t="s">
        <v>293</v>
      </c>
      <c r="H24" s="61" t="s">
        <v>210</v>
      </c>
      <c r="I24" s="61" t="s">
        <v>295</v>
      </c>
      <c r="J24" s="61" t="s">
        <v>216</v>
      </c>
      <c r="K24" s="62" t="s">
        <v>214</v>
      </c>
      <c r="L24" s="62" t="s">
        <v>211</v>
      </c>
      <c r="M24" s="63" t="s">
        <v>222</v>
      </c>
      <c r="N24" s="62" t="s">
        <v>439</v>
      </c>
      <c r="O24" s="61" t="s">
        <v>220</v>
      </c>
      <c r="P24" s="61" t="s">
        <v>221</v>
      </c>
      <c r="Q24" s="61" t="s">
        <v>219</v>
      </c>
      <c r="R24" s="61" t="s">
        <v>210</v>
      </c>
      <c r="S24" s="61" t="s">
        <v>218</v>
      </c>
      <c r="T24" s="61" t="s">
        <v>217</v>
      </c>
      <c r="U24" s="61" t="s">
        <v>290</v>
      </c>
      <c r="V24" s="61" t="s">
        <v>219</v>
      </c>
      <c r="W24" s="70" t="s">
        <v>213</v>
      </c>
      <c r="X24" s="70" t="s">
        <v>224</v>
      </c>
      <c r="Y24" s="70" t="s">
        <v>225</v>
      </c>
      <c r="Z24" s="72" t="s">
        <v>223</v>
      </c>
    </row>
    <row r="25" spans="1:28" ht="16.5" customHeight="1" x14ac:dyDescent="0.25">
      <c r="A25" s="61">
        <v>1</v>
      </c>
      <c r="B25" s="62">
        <v>2</v>
      </c>
      <c r="C25" s="61">
        <v>3</v>
      </c>
      <c r="D25" s="62">
        <v>4</v>
      </c>
      <c r="E25" s="61">
        <v>5</v>
      </c>
      <c r="F25" s="62">
        <v>6</v>
      </c>
      <c r="G25" s="61">
        <v>7</v>
      </c>
      <c r="H25" s="62">
        <v>8</v>
      </c>
      <c r="I25" s="61">
        <v>9</v>
      </c>
      <c r="J25" s="62">
        <v>10</v>
      </c>
      <c r="K25" s="112">
        <v>11</v>
      </c>
      <c r="L25" s="62">
        <v>12</v>
      </c>
      <c r="M25" s="112">
        <v>13</v>
      </c>
      <c r="N25" s="62">
        <v>14</v>
      </c>
      <c r="O25" s="112">
        <v>15</v>
      </c>
      <c r="P25" s="62">
        <v>16</v>
      </c>
      <c r="Q25" s="112">
        <v>17</v>
      </c>
      <c r="R25" s="62">
        <v>18</v>
      </c>
      <c r="S25" s="112">
        <v>19</v>
      </c>
      <c r="T25" s="62">
        <v>20</v>
      </c>
      <c r="U25" s="112">
        <v>21</v>
      </c>
      <c r="V25" s="62">
        <v>22</v>
      </c>
      <c r="W25" s="112">
        <v>23</v>
      </c>
      <c r="X25" s="62">
        <v>24</v>
      </c>
      <c r="Y25" s="112">
        <v>25</v>
      </c>
      <c r="Z25" s="62">
        <v>26</v>
      </c>
    </row>
    <row r="26" spans="1:28" ht="45.75" customHeight="1" x14ac:dyDescent="0.25">
      <c r="A26" s="208">
        <v>2023</v>
      </c>
      <c r="B26" s="232" t="s">
        <v>453</v>
      </c>
      <c r="C26" s="179">
        <v>0</v>
      </c>
      <c r="D26" s="179">
        <v>0</v>
      </c>
      <c r="E26" s="179">
        <v>0</v>
      </c>
      <c r="F26" s="179">
        <v>0</v>
      </c>
      <c r="G26" s="179">
        <v>0</v>
      </c>
      <c r="H26" s="179">
        <v>0</v>
      </c>
      <c r="I26" s="179">
        <v>0</v>
      </c>
      <c r="J26" s="179">
        <v>0</v>
      </c>
      <c r="K26" s="180" t="s">
        <v>453</v>
      </c>
      <c r="L26" s="180" t="s">
        <v>453</v>
      </c>
      <c r="M26" s="180">
        <v>2024</v>
      </c>
      <c r="N26" s="180">
        <v>0</v>
      </c>
      <c r="O26" s="180">
        <v>0</v>
      </c>
      <c r="P26" s="180">
        <v>0</v>
      </c>
      <c r="Q26" s="180">
        <v>0</v>
      </c>
      <c r="R26" s="180">
        <v>0</v>
      </c>
      <c r="S26" s="180">
        <v>0</v>
      </c>
      <c r="T26" s="180">
        <v>0</v>
      </c>
      <c r="U26" s="180">
        <v>0</v>
      </c>
      <c r="V26" s="180">
        <v>0</v>
      </c>
      <c r="W26" s="180">
        <v>0</v>
      </c>
      <c r="X26" s="180">
        <v>0</v>
      </c>
      <c r="Y26" s="180">
        <v>0</v>
      </c>
      <c r="Z26" s="180" t="s">
        <v>453</v>
      </c>
    </row>
    <row r="30" spans="1:28" x14ac:dyDescent="0.25">
      <c r="A30" s="71"/>
    </row>
  </sheetData>
  <mergeCells count="19">
    <mergeCell ref="A22:Z22"/>
    <mergeCell ref="M23:Z23"/>
    <mergeCell ref="A23:L23"/>
    <mergeCell ref="A12:Z12"/>
    <mergeCell ref="A17:Z17"/>
    <mergeCell ref="A18:Z18"/>
    <mergeCell ref="A19:Z19"/>
    <mergeCell ref="A20:Z20"/>
    <mergeCell ref="A21:Z21"/>
    <mergeCell ref="A10:Z10"/>
    <mergeCell ref="A13:Z13"/>
    <mergeCell ref="A14:Z14"/>
    <mergeCell ref="A15:Z15"/>
    <mergeCell ref="A16:Z16"/>
    <mergeCell ref="A4:Z4"/>
    <mergeCell ref="A6:Z6"/>
    <mergeCell ref="A7:Z7"/>
    <mergeCell ref="A8:Z8"/>
    <mergeCell ref="A9:Z9"/>
  </mergeCells>
  <pageMargins left="0.31496062992125984" right="0.31496062992125984" top="0.74803149606299213" bottom="0.74803149606299213" header="0" footer="0"/>
  <pageSetup paperSize="8"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60"/>
  <sheetViews>
    <sheetView view="pageBreakPreview" topLeftCell="A13" zoomScale="85" zoomScaleSheetLayoutView="85" workbookViewId="0">
      <selection activeCell="A6" sqref="A6"/>
    </sheetView>
  </sheetViews>
  <sheetFormatPr defaultRowHeight="15" x14ac:dyDescent="0.25"/>
  <cols>
    <col min="1" max="1" width="7.42578125" style="1" customWidth="1"/>
    <col min="2" max="2" width="11.85546875" style="1" customWidth="1"/>
    <col min="3" max="3" width="61.28515625" style="1" customWidth="1"/>
    <col min="4" max="15" width="9.7109375" style="1" customWidth="1"/>
    <col min="16" max="16384" width="9.140625" style="1"/>
  </cols>
  <sheetData>
    <row r="1" spans="1:28" s="12" customFormat="1" ht="18.75" customHeight="1" x14ac:dyDescent="0.2">
      <c r="A1" s="18"/>
      <c r="O1" s="31" t="s">
        <v>63</v>
      </c>
    </row>
    <row r="2" spans="1:28" s="12" customFormat="1" ht="18.75" customHeight="1" x14ac:dyDescent="0.3">
      <c r="A2" s="18"/>
      <c r="B2" s="18"/>
      <c r="O2" s="15" t="s">
        <v>10</v>
      </c>
    </row>
    <row r="3" spans="1:28" s="12" customFormat="1" ht="18.75" x14ac:dyDescent="0.3">
      <c r="A3" s="17"/>
      <c r="B3" s="17"/>
      <c r="O3" s="15" t="s">
        <v>62</v>
      </c>
    </row>
    <row r="4" spans="1:28" s="12" customFormat="1" ht="18.75" x14ac:dyDescent="0.3">
      <c r="A4" s="17"/>
      <c r="B4" s="17"/>
      <c r="L4" s="15"/>
    </row>
    <row r="5" spans="1:28" s="12" customFormat="1" ht="15.75" x14ac:dyDescent="0.2">
      <c r="A5" s="309" t="s">
        <v>506</v>
      </c>
      <c r="B5" s="309"/>
      <c r="C5" s="309"/>
      <c r="D5" s="309"/>
      <c r="E5" s="309"/>
      <c r="F5" s="309"/>
      <c r="G5" s="309"/>
      <c r="H5" s="309"/>
      <c r="I5" s="309"/>
      <c r="J5" s="309"/>
      <c r="K5" s="309"/>
      <c r="L5" s="309"/>
      <c r="M5" s="309"/>
      <c r="N5" s="309"/>
      <c r="O5" s="309"/>
      <c r="P5" s="108"/>
      <c r="Q5" s="108"/>
      <c r="R5" s="108"/>
      <c r="S5" s="108"/>
      <c r="T5" s="108"/>
      <c r="U5" s="108"/>
      <c r="V5" s="108"/>
      <c r="W5" s="108"/>
      <c r="X5" s="108"/>
      <c r="Y5" s="108"/>
      <c r="Z5" s="108"/>
      <c r="AA5" s="108"/>
      <c r="AB5" s="108"/>
    </row>
    <row r="6" spans="1:28" s="12" customFormat="1" ht="18.75" x14ac:dyDescent="0.3">
      <c r="A6" s="17"/>
      <c r="B6" s="17"/>
      <c r="L6" s="15"/>
    </row>
    <row r="7" spans="1:28" s="12" customFormat="1" ht="18.75" x14ac:dyDescent="0.2">
      <c r="A7" s="323" t="s">
        <v>9</v>
      </c>
      <c r="B7" s="323"/>
      <c r="C7" s="323"/>
      <c r="D7" s="323"/>
      <c r="E7" s="323"/>
      <c r="F7" s="323"/>
      <c r="G7" s="323"/>
      <c r="H7" s="323"/>
      <c r="I7" s="323"/>
      <c r="J7" s="323"/>
      <c r="K7" s="323"/>
      <c r="L7" s="323"/>
      <c r="M7" s="323"/>
      <c r="N7" s="323"/>
      <c r="O7" s="323"/>
      <c r="P7" s="13"/>
      <c r="Q7" s="13"/>
      <c r="R7" s="13"/>
      <c r="S7" s="13"/>
      <c r="T7" s="13"/>
      <c r="U7" s="13"/>
      <c r="V7" s="13"/>
      <c r="W7" s="13"/>
      <c r="X7" s="13"/>
      <c r="Y7" s="13"/>
      <c r="Z7" s="13"/>
    </row>
    <row r="8" spans="1:28" s="12" customFormat="1" ht="18.75" x14ac:dyDescent="0.2">
      <c r="A8" s="323"/>
      <c r="B8" s="323"/>
      <c r="C8" s="323"/>
      <c r="D8" s="323"/>
      <c r="E8" s="323"/>
      <c r="F8" s="323"/>
      <c r="G8" s="323"/>
      <c r="H8" s="323"/>
      <c r="I8" s="323"/>
      <c r="J8" s="323"/>
      <c r="K8" s="323"/>
      <c r="L8" s="323"/>
      <c r="M8" s="323"/>
      <c r="N8" s="323"/>
      <c r="O8" s="323"/>
      <c r="P8" s="13"/>
      <c r="Q8" s="13"/>
      <c r="R8" s="13"/>
      <c r="S8" s="13"/>
      <c r="T8" s="13"/>
      <c r="U8" s="13"/>
      <c r="V8" s="13"/>
      <c r="W8" s="13"/>
      <c r="X8" s="13"/>
      <c r="Y8" s="13"/>
      <c r="Z8" s="13"/>
    </row>
    <row r="9" spans="1:28" s="12" customFormat="1" ht="18.75" x14ac:dyDescent="0.2">
      <c r="A9" s="318" t="str">
        <f>'1. паспорт местоположение'!A8:C8</f>
        <v>ООО ХК "СДС-Энерго"</v>
      </c>
      <c r="B9" s="318"/>
      <c r="C9" s="318"/>
      <c r="D9" s="318"/>
      <c r="E9" s="318"/>
      <c r="F9" s="318"/>
      <c r="G9" s="318"/>
      <c r="H9" s="318"/>
      <c r="I9" s="318"/>
      <c r="J9" s="318"/>
      <c r="K9" s="318"/>
      <c r="L9" s="318"/>
      <c r="M9" s="318"/>
      <c r="N9" s="318"/>
      <c r="O9" s="318"/>
      <c r="P9" s="13"/>
      <c r="Q9" s="13"/>
      <c r="R9" s="13"/>
      <c r="S9" s="13"/>
      <c r="T9" s="13"/>
      <c r="U9" s="13"/>
      <c r="V9" s="13"/>
      <c r="W9" s="13"/>
      <c r="X9" s="13"/>
      <c r="Y9" s="13"/>
      <c r="Z9" s="13"/>
    </row>
    <row r="10" spans="1:28" s="12" customFormat="1" ht="18.75" x14ac:dyDescent="0.2">
      <c r="A10" s="319" t="s">
        <v>8</v>
      </c>
      <c r="B10" s="319"/>
      <c r="C10" s="319"/>
      <c r="D10" s="319"/>
      <c r="E10" s="319"/>
      <c r="F10" s="319"/>
      <c r="G10" s="319"/>
      <c r="H10" s="319"/>
      <c r="I10" s="319"/>
      <c r="J10" s="319"/>
      <c r="K10" s="319"/>
      <c r="L10" s="319"/>
      <c r="M10" s="319"/>
      <c r="N10" s="319"/>
      <c r="O10" s="319"/>
      <c r="P10" s="13"/>
      <c r="Q10" s="13"/>
      <c r="R10" s="13"/>
      <c r="S10" s="13"/>
      <c r="T10" s="13"/>
      <c r="U10" s="13"/>
      <c r="V10" s="13"/>
      <c r="W10" s="13"/>
      <c r="X10" s="13"/>
      <c r="Y10" s="13"/>
      <c r="Z10" s="13"/>
    </row>
    <row r="11" spans="1:28" s="12" customFormat="1" ht="18.75" x14ac:dyDescent="0.2">
      <c r="A11" s="323"/>
      <c r="B11" s="323"/>
      <c r="C11" s="323"/>
      <c r="D11" s="323"/>
      <c r="E11" s="323"/>
      <c r="F11" s="323"/>
      <c r="G11" s="323"/>
      <c r="H11" s="323"/>
      <c r="I11" s="323"/>
      <c r="J11" s="323"/>
      <c r="K11" s="323"/>
      <c r="L11" s="323"/>
      <c r="M11" s="323"/>
      <c r="N11" s="323"/>
      <c r="O11" s="323"/>
      <c r="P11" s="13"/>
      <c r="Q11" s="13"/>
      <c r="R11" s="13"/>
      <c r="S11" s="13"/>
      <c r="T11" s="13"/>
      <c r="U11" s="13"/>
      <c r="V11" s="13"/>
      <c r="W11" s="13"/>
      <c r="X11" s="13"/>
      <c r="Y11" s="13"/>
      <c r="Z11" s="13"/>
    </row>
    <row r="12" spans="1:28" s="12" customFormat="1" ht="18.75" x14ac:dyDescent="0.2">
      <c r="A12" s="318" t="str">
        <f>'1. паспорт местоположение'!B11</f>
        <v>N_1.1.1.3.7</v>
      </c>
      <c r="B12" s="318"/>
      <c r="C12" s="318"/>
      <c r="D12" s="318"/>
      <c r="E12" s="318"/>
      <c r="F12" s="318"/>
      <c r="G12" s="318"/>
      <c r="H12" s="318"/>
      <c r="I12" s="318"/>
      <c r="J12" s="318"/>
      <c r="K12" s="318"/>
      <c r="L12" s="318"/>
      <c r="M12" s="318"/>
      <c r="N12" s="318"/>
      <c r="O12" s="318"/>
      <c r="P12" s="13"/>
      <c r="Q12" s="13"/>
      <c r="R12" s="13"/>
      <c r="S12" s="13"/>
      <c r="T12" s="13"/>
      <c r="U12" s="13"/>
      <c r="V12" s="13"/>
      <c r="W12" s="13"/>
      <c r="X12" s="13"/>
      <c r="Y12" s="13"/>
      <c r="Z12" s="13"/>
    </row>
    <row r="13" spans="1:28" s="12" customFormat="1" ht="18.75" x14ac:dyDescent="0.2">
      <c r="A13" s="319" t="s">
        <v>7</v>
      </c>
      <c r="B13" s="319"/>
      <c r="C13" s="319"/>
      <c r="D13" s="319"/>
      <c r="E13" s="319"/>
      <c r="F13" s="319"/>
      <c r="G13" s="319"/>
      <c r="H13" s="319"/>
      <c r="I13" s="319"/>
      <c r="J13" s="319"/>
      <c r="K13" s="319"/>
      <c r="L13" s="319"/>
      <c r="M13" s="319"/>
      <c r="N13" s="319"/>
      <c r="O13" s="319"/>
      <c r="P13" s="13"/>
      <c r="Q13" s="13"/>
      <c r="R13" s="13"/>
      <c r="S13" s="13"/>
      <c r="T13" s="13"/>
      <c r="U13" s="13"/>
      <c r="V13" s="13"/>
      <c r="W13" s="13"/>
      <c r="X13" s="13"/>
      <c r="Y13" s="13"/>
      <c r="Z13" s="13"/>
    </row>
    <row r="14" spans="1:28" s="9" customFormat="1" ht="15.75" customHeight="1" x14ac:dyDescent="0.2">
      <c r="A14" s="324"/>
      <c r="B14" s="324"/>
      <c r="C14" s="324"/>
      <c r="D14" s="324"/>
      <c r="E14" s="324"/>
      <c r="F14" s="324"/>
      <c r="G14" s="324"/>
      <c r="H14" s="324"/>
      <c r="I14" s="324"/>
      <c r="J14" s="324"/>
      <c r="K14" s="324"/>
      <c r="L14" s="324"/>
      <c r="M14" s="324"/>
      <c r="N14" s="324"/>
      <c r="O14" s="324"/>
      <c r="P14" s="10"/>
      <c r="Q14" s="10"/>
      <c r="R14" s="10"/>
      <c r="S14" s="10"/>
      <c r="T14" s="10"/>
      <c r="U14" s="10"/>
      <c r="V14" s="10"/>
      <c r="W14" s="10"/>
      <c r="X14" s="10"/>
      <c r="Y14" s="10"/>
      <c r="Z14" s="10"/>
    </row>
    <row r="15" spans="1:28" s="3" customFormat="1" ht="12" x14ac:dyDescent="0.2">
      <c r="A15" s="318" t="str">
        <f>'1. паспорт местоположение'!A14:C14</f>
        <v>Строительство ЛЭП 6 кВ от опоры ЛЭП 6 кВ ф.6-18-Н ПС 110/6 кВ №37
 (ПИР, СМР - 2023 г.)</v>
      </c>
      <c r="B15" s="318"/>
      <c r="C15" s="318"/>
      <c r="D15" s="318"/>
      <c r="E15" s="318"/>
      <c r="F15" s="318"/>
      <c r="G15" s="318"/>
      <c r="H15" s="318"/>
      <c r="I15" s="318"/>
      <c r="J15" s="318"/>
      <c r="K15" s="318"/>
      <c r="L15" s="318"/>
      <c r="M15" s="318"/>
      <c r="N15" s="318"/>
      <c r="O15" s="318"/>
      <c r="P15" s="8"/>
      <c r="Q15" s="8"/>
      <c r="R15" s="8"/>
      <c r="S15" s="8"/>
      <c r="T15" s="8"/>
      <c r="U15" s="8"/>
      <c r="V15" s="8"/>
      <c r="W15" s="8"/>
      <c r="X15" s="8"/>
      <c r="Y15" s="8"/>
      <c r="Z15" s="8"/>
    </row>
    <row r="16" spans="1:28" s="3" customFormat="1" ht="15" customHeight="1" x14ac:dyDescent="0.2">
      <c r="A16" s="319" t="s">
        <v>6</v>
      </c>
      <c r="B16" s="319"/>
      <c r="C16" s="319"/>
      <c r="D16" s="319"/>
      <c r="E16" s="319"/>
      <c r="F16" s="319"/>
      <c r="G16" s="319"/>
      <c r="H16" s="319"/>
      <c r="I16" s="319"/>
      <c r="J16" s="319"/>
      <c r="K16" s="319"/>
      <c r="L16" s="319"/>
      <c r="M16" s="319"/>
      <c r="N16" s="319"/>
      <c r="O16" s="319"/>
      <c r="P16" s="6"/>
      <c r="Q16" s="6"/>
      <c r="R16" s="6"/>
      <c r="S16" s="6"/>
      <c r="T16" s="6"/>
      <c r="U16" s="6"/>
      <c r="V16" s="6"/>
      <c r="W16" s="6"/>
      <c r="X16" s="6"/>
      <c r="Y16" s="6"/>
      <c r="Z16" s="6"/>
    </row>
    <row r="17" spans="1:26" s="3" customFormat="1" ht="15" customHeight="1" x14ac:dyDescent="0.2">
      <c r="A17" s="320"/>
      <c r="B17" s="320"/>
      <c r="C17" s="320"/>
      <c r="D17" s="320"/>
      <c r="E17" s="320"/>
      <c r="F17" s="320"/>
      <c r="G17" s="320"/>
      <c r="H17" s="320"/>
      <c r="I17" s="320"/>
      <c r="J17" s="320"/>
      <c r="K17" s="320"/>
      <c r="L17" s="320"/>
      <c r="M17" s="320"/>
      <c r="N17" s="320"/>
      <c r="O17" s="320"/>
      <c r="P17" s="4"/>
      <c r="Q17" s="4"/>
      <c r="R17" s="4"/>
      <c r="S17" s="4"/>
      <c r="T17" s="4"/>
      <c r="U17" s="4"/>
      <c r="V17" s="4"/>
      <c r="W17" s="4"/>
    </row>
    <row r="18" spans="1:26" s="3" customFormat="1" ht="91.5" customHeight="1" x14ac:dyDescent="0.2">
      <c r="A18" s="358" t="s">
        <v>411</v>
      </c>
      <c r="B18" s="358"/>
      <c r="C18" s="358"/>
      <c r="D18" s="358"/>
      <c r="E18" s="358"/>
      <c r="F18" s="358"/>
      <c r="G18" s="358"/>
      <c r="H18" s="358"/>
      <c r="I18" s="358"/>
      <c r="J18" s="358"/>
      <c r="K18" s="358"/>
      <c r="L18" s="358"/>
      <c r="M18" s="358"/>
      <c r="N18" s="358"/>
      <c r="O18" s="358"/>
      <c r="P18" s="7"/>
      <c r="Q18" s="7"/>
      <c r="R18" s="7"/>
      <c r="S18" s="7"/>
      <c r="T18" s="7"/>
      <c r="U18" s="7"/>
      <c r="V18" s="7"/>
      <c r="W18" s="7"/>
      <c r="X18" s="7"/>
      <c r="Y18" s="7"/>
      <c r="Z18" s="7"/>
    </row>
    <row r="19" spans="1:26" s="3" customFormat="1" ht="78" customHeight="1" x14ac:dyDescent="0.2">
      <c r="A19" s="325" t="s">
        <v>5</v>
      </c>
      <c r="B19" s="325" t="s">
        <v>82</v>
      </c>
      <c r="C19" s="325" t="s">
        <v>81</v>
      </c>
      <c r="D19" s="325" t="s">
        <v>70</v>
      </c>
      <c r="E19" s="359" t="s">
        <v>80</v>
      </c>
      <c r="F19" s="360"/>
      <c r="G19" s="360"/>
      <c r="H19" s="360"/>
      <c r="I19" s="361"/>
      <c r="J19" s="325" t="s">
        <v>79</v>
      </c>
      <c r="K19" s="325"/>
      <c r="L19" s="325"/>
      <c r="M19" s="325"/>
      <c r="N19" s="325"/>
      <c r="O19" s="325"/>
      <c r="P19" s="4"/>
      <c r="Q19" s="4"/>
      <c r="R19" s="4"/>
      <c r="S19" s="4"/>
      <c r="T19" s="4"/>
      <c r="U19" s="4"/>
      <c r="V19" s="4"/>
      <c r="W19" s="4"/>
    </row>
    <row r="20" spans="1:26" s="3" customFormat="1" ht="92.25" customHeight="1" x14ac:dyDescent="0.2">
      <c r="A20" s="325"/>
      <c r="B20" s="325"/>
      <c r="C20" s="325"/>
      <c r="D20" s="325"/>
      <c r="E20" s="32" t="s">
        <v>78</v>
      </c>
      <c r="F20" s="32" t="s">
        <v>77</v>
      </c>
      <c r="G20" s="32" t="s">
        <v>76</v>
      </c>
      <c r="H20" s="32" t="s">
        <v>75</v>
      </c>
      <c r="I20" s="32" t="s">
        <v>74</v>
      </c>
      <c r="J20" s="32" t="s">
        <v>73</v>
      </c>
      <c r="K20" s="32" t="s">
        <v>4</v>
      </c>
      <c r="L20" s="39" t="s">
        <v>3</v>
      </c>
      <c r="M20" s="38" t="s">
        <v>206</v>
      </c>
      <c r="N20" s="38" t="s">
        <v>72</v>
      </c>
      <c r="O20" s="38" t="s">
        <v>71</v>
      </c>
      <c r="P20" s="26"/>
      <c r="Q20" s="26"/>
      <c r="R20" s="26"/>
      <c r="S20" s="26"/>
      <c r="T20" s="26"/>
      <c r="U20" s="26"/>
      <c r="V20" s="26"/>
      <c r="W20" s="26"/>
      <c r="X20" s="25"/>
      <c r="Y20" s="25"/>
      <c r="Z20" s="25"/>
    </row>
    <row r="21" spans="1:26" s="3" customFormat="1" ht="16.5" customHeight="1" x14ac:dyDescent="0.2">
      <c r="A21" s="29">
        <v>1</v>
      </c>
      <c r="B21" s="30">
        <v>2</v>
      </c>
      <c r="C21" s="29">
        <v>3</v>
      </c>
      <c r="D21" s="30">
        <v>4</v>
      </c>
      <c r="E21" s="29">
        <v>5</v>
      </c>
      <c r="F21" s="30">
        <v>6</v>
      </c>
      <c r="G21" s="29">
        <v>7</v>
      </c>
      <c r="H21" s="30">
        <v>8</v>
      </c>
      <c r="I21" s="29">
        <v>9</v>
      </c>
      <c r="J21" s="30">
        <v>10</v>
      </c>
      <c r="K21" s="29">
        <v>11</v>
      </c>
      <c r="L21" s="30">
        <v>12</v>
      </c>
      <c r="M21" s="29">
        <v>13</v>
      </c>
      <c r="N21" s="30">
        <v>14</v>
      </c>
      <c r="O21" s="29">
        <v>15</v>
      </c>
      <c r="P21" s="26"/>
      <c r="Q21" s="26"/>
      <c r="R21" s="26"/>
      <c r="S21" s="26"/>
      <c r="T21" s="26"/>
      <c r="U21" s="26"/>
      <c r="V21" s="26"/>
      <c r="W21" s="26"/>
      <c r="X21" s="25"/>
      <c r="Y21" s="25"/>
      <c r="Z21" s="25"/>
    </row>
    <row r="22" spans="1:26" s="3" customFormat="1" ht="33" customHeight="1" x14ac:dyDescent="0.2">
      <c r="A22" s="35" t="s">
        <v>453</v>
      </c>
      <c r="B22" s="37" t="s">
        <v>453</v>
      </c>
      <c r="C22" s="37" t="s">
        <v>453</v>
      </c>
      <c r="D22" s="37" t="s">
        <v>453</v>
      </c>
      <c r="E22" s="37" t="s">
        <v>453</v>
      </c>
      <c r="F22" s="37" t="s">
        <v>453</v>
      </c>
      <c r="G22" s="37" t="s">
        <v>453</v>
      </c>
      <c r="H22" s="37" t="s">
        <v>453</v>
      </c>
      <c r="I22" s="37" t="s">
        <v>453</v>
      </c>
      <c r="J22" s="37" t="s">
        <v>453</v>
      </c>
      <c r="K22" s="37" t="s">
        <v>453</v>
      </c>
      <c r="L22" s="37" t="s">
        <v>453</v>
      </c>
      <c r="M22" s="37" t="s">
        <v>453</v>
      </c>
      <c r="N22" s="37" t="s">
        <v>453</v>
      </c>
      <c r="O22" s="37" t="s">
        <v>453</v>
      </c>
      <c r="P22" s="26"/>
      <c r="Q22" s="26"/>
      <c r="R22" s="26"/>
      <c r="S22" s="26"/>
      <c r="T22" s="26"/>
      <c r="U22" s="26"/>
      <c r="V22" s="25"/>
      <c r="W22" s="25"/>
      <c r="X22" s="25"/>
      <c r="Y22" s="25"/>
      <c r="Z22" s="25"/>
    </row>
    <row r="23" spans="1:26" x14ac:dyDescent="0.25">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x14ac:dyDescent="0.25">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x14ac:dyDescent="0.25">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x14ac:dyDescent="0.25">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x14ac:dyDescent="0.25">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x14ac:dyDescent="0.2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x14ac:dyDescent="0.25">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x14ac:dyDescent="0.25">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x14ac:dyDescent="0.2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x14ac:dyDescent="0.25">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x14ac:dyDescent="0.2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x14ac:dyDescent="0.2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x14ac:dyDescent="0.2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x14ac:dyDescent="0.25">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x14ac:dyDescent="0.2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x14ac:dyDescent="0.25">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x14ac:dyDescent="0.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x14ac:dyDescent="0.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x14ac:dyDescent="0.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x14ac:dyDescent="0.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x14ac:dyDescent="0.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x14ac:dyDescent="0.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sheetData>
  <mergeCells count="19">
    <mergeCell ref="A5:O5"/>
    <mergeCell ref="B19:B20"/>
    <mergeCell ref="E19:I19"/>
    <mergeCell ref="A19:A20"/>
    <mergeCell ref="C19:C20"/>
    <mergeCell ref="D19:D20"/>
    <mergeCell ref="J19:O19"/>
    <mergeCell ref="A7:O7"/>
    <mergeCell ref="A8:O8"/>
    <mergeCell ref="A9:O9"/>
    <mergeCell ref="A10:O10"/>
    <mergeCell ref="A11:O11"/>
    <mergeCell ref="A14:O14"/>
    <mergeCell ref="A15:O15"/>
    <mergeCell ref="A16:O16"/>
    <mergeCell ref="A17:O17"/>
    <mergeCell ref="A18:O18"/>
    <mergeCell ref="A12:O12"/>
    <mergeCell ref="A13:O13"/>
  </mergeCells>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B137"/>
  <sheetViews>
    <sheetView view="pageBreakPreview" topLeftCell="A64" zoomScaleSheetLayoutView="100" workbookViewId="0">
      <selection activeCell="A95" sqref="A95:XFD132"/>
    </sheetView>
  </sheetViews>
  <sheetFormatPr defaultRowHeight="15" x14ac:dyDescent="0.25"/>
  <cols>
    <col min="1" max="3" width="9.140625" style="73"/>
    <col min="4" max="4" width="33.140625" style="73" customWidth="1"/>
    <col min="5" max="12" width="9.140625" style="73" hidden="1" customWidth="1"/>
    <col min="13" max="13" width="4.7109375" style="73" hidden="1" customWidth="1"/>
    <col min="14" max="17" width="9.140625" style="73" hidden="1" customWidth="1"/>
    <col min="18" max="18" width="4.7109375" style="73" hidden="1" customWidth="1"/>
    <col min="19" max="35" width="9.140625" style="73" hidden="1" customWidth="1"/>
    <col min="36" max="36" width="1.28515625" style="73" hidden="1" customWidth="1"/>
    <col min="37" max="37" width="6.28515625" style="73" customWidth="1"/>
    <col min="38" max="38" width="5.140625" style="73" customWidth="1"/>
    <col min="39" max="39" width="11.28515625" style="73" customWidth="1"/>
    <col min="40" max="40" width="10.42578125" style="73" customWidth="1"/>
    <col min="41" max="41" width="9.5703125" style="73" customWidth="1"/>
    <col min="42" max="42" width="9.7109375" style="73" customWidth="1"/>
    <col min="43" max="43" width="9.5703125" style="73" customWidth="1"/>
    <col min="44" max="16384" width="9.140625" style="73"/>
  </cols>
  <sheetData>
    <row r="1" spans="1:43" s="12" customFormat="1" ht="12" hidden="1" customHeight="1" x14ac:dyDescent="0.2">
      <c r="A1" s="196"/>
      <c r="I1" s="16"/>
      <c r="J1" s="16"/>
      <c r="K1" s="31" t="s">
        <v>63</v>
      </c>
      <c r="AO1" s="116"/>
      <c r="AP1" s="116"/>
      <c r="AQ1" s="113" t="s">
        <v>63</v>
      </c>
    </row>
    <row r="2" spans="1:43" s="12" customFormat="1" ht="12" hidden="1" customHeight="1" x14ac:dyDescent="0.3">
      <c r="A2" s="18"/>
      <c r="I2" s="16"/>
      <c r="J2" s="16"/>
      <c r="K2" s="15" t="s">
        <v>10</v>
      </c>
      <c r="AO2" s="116"/>
      <c r="AP2" s="116"/>
      <c r="AQ2" s="114" t="s">
        <v>10</v>
      </c>
    </row>
    <row r="3" spans="1:43" s="12" customFormat="1" ht="12.75" hidden="1" customHeight="1" x14ac:dyDescent="0.3">
      <c r="A3" s="17"/>
      <c r="I3" s="16"/>
      <c r="J3" s="16"/>
      <c r="K3" s="15" t="s">
        <v>62</v>
      </c>
      <c r="AO3" s="116"/>
      <c r="AP3" s="116"/>
      <c r="AQ3" s="114" t="s">
        <v>287</v>
      </c>
    </row>
    <row r="4" spans="1:43" s="12" customFormat="1" ht="7.5" customHeight="1" x14ac:dyDescent="0.3">
      <c r="A4" s="17"/>
      <c r="I4" s="16"/>
      <c r="J4" s="16"/>
      <c r="K4" s="15"/>
    </row>
    <row r="5" spans="1:43" s="12" customFormat="1" ht="17.25" customHeight="1" x14ac:dyDescent="0.2">
      <c r="A5" s="309" t="s">
        <v>511</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row>
    <row r="6" spans="1:43" s="12" customFormat="1" ht="7.5" customHeight="1" x14ac:dyDescent="0.3">
      <c r="A6" s="17"/>
      <c r="I6" s="16"/>
      <c r="J6" s="16"/>
      <c r="K6" s="15"/>
    </row>
    <row r="7" spans="1:43" s="12" customFormat="1" ht="18.75" x14ac:dyDescent="0.2">
      <c r="A7" s="323" t="s">
        <v>9</v>
      </c>
      <c r="B7" s="323"/>
      <c r="C7" s="323"/>
      <c r="D7" s="323"/>
      <c r="E7" s="323"/>
      <c r="F7" s="323"/>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323"/>
      <c r="AK7" s="323"/>
      <c r="AL7" s="323"/>
      <c r="AM7" s="323"/>
      <c r="AN7" s="323"/>
      <c r="AO7" s="323"/>
      <c r="AP7" s="323"/>
      <c r="AQ7" s="323"/>
    </row>
    <row r="8" spans="1:43" s="12" customFormat="1" ht="18.75" customHeight="1" x14ac:dyDescent="0.2">
      <c r="A8" s="318" t="str">
        <f>'1. паспорт местоположение'!A8:C8</f>
        <v>ООО ХК "СДС-Энерго"</v>
      </c>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row>
    <row r="9" spans="1:43" s="12" customFormat="1" ht="12" customHeight="1" x14ac:dyDescent="0.2">
      <c r="A9" s="413" t="s">
        <v>8</v>
      </c>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row>
    <row r="10" spans="1:43" s="12" customFormat="1" ht="9" customHeight="1" x14ac:dyDescent="0.2">
      <c r="A10" s="194"/>
      <c r="B10" s="194"/>
      <c r="C10" s="194"/>
      <c r="D10" s="194"/>
      <c r="E10" s="194"/>
      <c r="F10" s="194"/>
      <c r="G10" s="194"/>
      <c r="H10" s="194"/>
      <c r="I10" s="194"/>
      <c r="J10" s="194"/>
      <c r="K10" s="194"/>
      <c r="L10" s="101"/>
      <c r="M10" s="101"/>
      <c r="N10" s="101"/>
      <c r="O10" s="101"/>
      <c r="P10" s="101"/>
      <c r="Q10" s="101"/>
      <c r="R10" s="101"/>
      <c r="S10" s="101"/>
      <c r="T10" s="101"/>
      <c r="U10" s="101"/>
      <c r="V10" s="101"/>
      <c r="W10" s="101"/>
      <c r="X10" s="101"/>
      <c r="Y10" s="101"/>
    </row>
    <row r="11" spans="1:43" s="12" customFormat="1" ht="18.75" customHeight="1" x14ac:dyDescent="0.2">
      <c r="A11" s="318" t="str">
        <f>'1. паспорт местоположение'!B11</f>
        <v>N_1.1.1.3.7</v>
      </c>
      <c r="B11" s="318"/>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row>
    <row r="12" spans="1:43" s="12" customFormat="1" ht="12" customHeight="1" x14ac:dyDescent="0.2">
      <c r="A12" s="413" t="s">
        <v>7</v>
      </c>
      <c r="B12" s="413"/>
      <c r="C12" s="413"/>
      <c r="D12" s="413"/>
      <c r="E12" s="413"/>
      <c r="F12" s="413"/>
      <c r="G12" s="413"/>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c r="AO12" s="413"/>
      <c r="AP12" s="413"/>
      <c r="AQ12" s="413"/>
    </row>
    <row r="13" spans="1:43" s="9" customFormat="1" ht="6.75" customHeight="1" x14ac:dyDescent="0.2">
      <c r="A13" s="19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row>
    <row r="14" spans="1:43" s="3" customFormat="1" ht="30" customHeight="1" x14ac:dyDescent="0.2">
      <c r="A14" s="414" t="str">
        <f>'1. паспорт местоположение'!A14:C14</f>
        <v>Строительство ЛЭП 6 кВ от опоры ЛЭП 6 кВ ф.6-18-Н ПС 110/6 кВ №37
 (ПИР, СМР - 2023 г.)</v>
      </c>
      <c r="B14" s="318"/>
      <c r="C14" s="318"/>
      <c r="D14" s="318"/>
      <c r="E14" s="318"/>
      <c r="F14" s="318"/>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row>
    <row r="15" spans="1:43" s="3" customFormat="1" ht="12" customHeight="1" x14ac:dyDescent="0.2">
      <c r="A15" s="413" t="s">
        <v>6</v>
      </c>
      <c r="B15" s="413"/>
      <c r="C15" s="413"/>
      <c r="D15" s="413"/>
      <c r="E15" s="413"/>
      <c r="F15" s="413"/>
      <c r="G15" s="413"/>
      <c r="H15" s="413"/>
      <c r="I15" s="413"/>
      <c r="J15" s="413"/>
      <c r="K15" s="413"/>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c r="AO15" s="413"/>
      <c r="AP15" s="413"/>
      <c r="AQ15" s="413"/>
    </row>
    <row r="16" spans="1:43" s="3" customFormat="1" ht="6.75" customHeight="1" x14ac:dyDescent="0.2">
      <c r="A16" s="193"/>
      <c r="B16" s="193"/>
      <c r="C16" s="193"/>
      <c r="D16" s="193"/>
      <c r="E16" s="193"/>
      <c r="F16" s="193"/>
      <c r="G16" s="193"/>
      <c r="H16" s="193"/>
      <c r="I16" s="193"/>
      <c r="J16" s="193"/>
      <c r="K16" s="193"/>
      <c r="L16" s="193"/>
      <c r="M16" s="193"/>
      <c r="N16" s="193"/>
      <c r="O16" s="193"/>
      <c r="P16" s="193"/>
      <c r="Q16" s="193"/>
      <c r="R16" s="193"/>
      <c r="S16" s="193"/>
      <c r="T16" s="193"/>
      <c r="U16" s="193"/>
      <c r="V16" s="193"/>
    </row>
    <row r="17" spans="1:43" s="3" customFormat="1" ht="15" customHeight="1" x14ac:dyDescent="0.2">
      <c r="A17" s="329" t="s">
        <v>412</v>
      </c>
      <c r="B17" s="329"/>
      <c r="C17" s="329"/>
      <c r="D17" s="329"/>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row>
    <row r="18" spans="1:43" ht="11.25" customHeight="1" x14ac:dyDescent="0.25">
      <c r="AN18" s="86"/>
      <c r="AO18" s="86"/>
      <c r="AP18" s="86"/>
      <c r="AQ18" s="31"/>
    </row>
    <row r="19" spans="1:43" ht="14.25" customHeight="1" thickBot="1" x14ac:dyDescent="0.3">
      <c r="A19" s="423" t="s">
        <v>286</v>
      </c>
      <c r="B19" s="423"/>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t="s">
        <v>1</v>
      </c>
      <c r="AL19" s="423"/>
      <c r="AM19" s="74"/>
      <c r="AN19" s="85"/>
      <c r="AO19" s="85"/>
      <c r="AP19" s="85"/>
      <c r="AQ19" s="85"/>
    </row>
    <row r="20" spans="1:43" ht="12.75" customHeight="1" x14ac:dyDescent="0.25">
      <c r="A20" s="408" t="s">
        <v>489</v>
      </c>
      <c r="B20" s="409"/>
      <c r="C20" s="409"/>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24">
        <f>'1. паспорт местоположение'!C44*1000</f>
        <v>460.50479999999993</v>
      </c>
      <c r="AL20" s="424"/>
      <c r="AM20" s="75"/>
      <c r="AN20" s="259" t="s">
        <v>285</v>
      </c>
      <c r="AO20" s="260"/>
      <c r="AP20" s="425"/>
      <c r="AQ20" s="425"/>
    </row>
    <row r="21" spans="1:43" ht="17.25" customHeight="1" x14ac:dyDescent="0.25">
      <c r="A21" s="380" t="s">
        <v>493</v>
      </c>
      <c r="B21" s="381"/>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418"/>
      <c r="AL21" s="418"/>
      <c r="AM21" s="75"/>
      <c r="AN21" s="419" t="s">
        <v>284</v>
      </c>
      <c r="AO21" s="419"/>
      <c r="AP21" s="419"/>
      <c r="AQ21" s="261">
        <f>AK84</f>
        <v>0.82725097393910985</v>
      </c>
    </row>
    <row r="22" spans="1:43" ht="29.25" customHeight="1" x14ac:dyDescent="0.25">
      <c r="A22" s="380" t="s">
        <v>283</v>
      </c>
      <c r="B22" s="381"/>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418">
        <f>180/12</f>
        <v>15</v>
      </c>
      <c r="AL22" s="418"/>
      <c r="AM22" s="262">
        <v>14.416666666666666</v>
      </c>
      <c r="AN22" s="402" t="s">
        <v>282</v>
      </c>
      <c r="AO22" s="402"/>
      <c r="AP22" s="402"/>
      <c r="AQ22" s="263">
        <f>AK85</f>
        <v>0.83382057795148568</v>
      </c>
    </row>
    <row r="23" spans="1:43" ht="42" customHeight="1" thickBot="1" x14ac:dyDescent="0.3">
      <c r="A23" s="420" t="s">
        <v>281</v>
      </c>
      <c r="B23" s="421"/>
      <c r="C23" s="421"/>
      <c r="D23" s="421"/>
      <c r="E23" s="421"/>
      <c r="F23" s="421"/>
      <c r="G23" s="421"/>
      <c r="H23" s="421"/>
      <c r="I23" s="421"/>
      <c r="J23" s="421"/>
      <c r="K23" s="421"/>
      <c r="L23" s="421"/>
      <c r="M23" s="421"/>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2"/>
      <c r="AK23" s="407">
        <v>1</v>
      </c>
      <c r="AL23" s="407"/>
      <c r="AM23" s="75"/>
      <c r="AN23" s="402" t="s">
        <v>607</v>
      </c>
      <c r="AO23" s="402"/>
      <c r="AP23" s="402"/>
      <c r="AQ23" s="264">
        <f>AV82</f>
        <v>359.87331642457576</v>
      </c>
    </row>
    <row r="24" spans="1:43" ht="17.25" customHeight="1" x14ac:dyDescent="0.25">
      <c r="A24" s="415" t="s">
        <v>494</v>
      </c>
      <c r="B24" s="416"/>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7"/>
      <c r="AK24" s="410"/>
      <c r="AL24" s="410"/>
      <c r="AM24" s="75"/>
      <c r="AN24" s="265"/>
      <c r="AO24" s="265"/>
      <c r="AP24" s="426"/>
      <c r="AQ24" s="426"/>
    </row>
    <row r="25" spans="1:43" ht="17.25" customHeight="1" x14ac:dyDescent="0.25">
      <c r="A25" s="380" t="s">
        <v>280</v>
      </c>
      <c r="B25" s="381"/>
      <c r="C25" s="381"/>
      <c r="D25" s="381"/>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404"/>
      <c r="AL25" s="404"/>
      <c r="AM25" s="75"/>
    </row>
    <row r="26" spans="1:43" ht="17.25" customHeight="1" x14ac:dyDescent="0.25">
      <c r="A26" s="380" t="s">
        <v>279</v>
      </c>
      <c r="B26" s="381"/>
      <c r="C26" s="381"/>
      <c r="D26" s="381"/>
      <c r="E26" s="381"/>
      <c r="F26" s="381"/>
      <c r="G26" s="381"/>
      <c r="H26" s="381"/>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404"/>
      <c r="AL26" s="404"/>
      <c r="AM26" s="75"/>
      <c r="AN26" s="198"/>
      <c r="AO26" s="198"/>
      <c r="AP26" s="198"/>
      <c r="AQ26" s="198"/>
    </row>
    <row r="27" spans="1:43" ht="17.25" customHeight="1" x14ac:dyDescent="0.25">
      <c r="A27" s="380" t="s">
        <v>495</v>
      </c>
      <c r="B27" s="381"/>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2">
        <f>AK137+AK110</f>
        <v>1.07385234185844</v>
      </c>
      <c r="AL27" s="404"/>
      <c r="AM27" s="75"/>
      <c r="AN27" s="75"/>
      <c r="AO27" s="75"/>
      <c r="AP27" s="75"/>
      <c r="AQ27" s="75"/>
    </row>
    <row r="28" spans="1:43" ht="17.25" customHeight="1" x14ac:dyDescent="0.25">
      <c r="A28" s="380" t="s">
        <v>278</v>
      </c>
      <c r="B28" s="381"/>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403"/>
      <c r="AL28" s="403"/>
      <c r="AM28" s="75"/>
      <c r="AN28" s="75"/>
      <c r="AO28" s="75"/>
      <c r="AP28" s="75"/>
      <c r="AQ28" s="75"/>
    </row>
    <row r="29" spans="1:43" ht="17.25" customHeight="1" x14ac:dyDescent="0.25">
      <c r="A29" s="380" t="s">
        <v>277</v>
      </c>
      <c r="B29" s="381"/>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404"/>
      <c r="AL29" s="404"/>
      <c r="AM29" s="75"/>
      <c r="AN29" s="75"/>
      <c r="AO29" s="75"/>
      <c r="AP29" s="75"/>
      <c r="AQ29" s="75"/>
    </row>
    <row r="30" spans="1:43" ht="8.25" customHeight="1" x14ac:dyDescent="0.25">
      <c r="A30" s="380"/>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c r="AB30" s="381"/>
      <c r="AC30" s="381"/>
      <c r="AD30" s="381"/>
      <c r="AE30" s="381"/>
      <c r="AF30" s="381"/>
      <c r="AG30" s="381"/>
      <c r="AH30" s="381"/>
      <c r="AI30" s="381"/>
      <c r="AJ30" s="381"/>
      <c r="AK30" s="404"/>
      <c r="AL30" s="404"/>
      <c r="AM30" s="75"/>
      <c r="AN30" s="75"/>
      <c r="AO30" s="75"/>
      <c r="AP30" s="75"/>
      <c r="AQ30" s="75"/>
    </row>
    <row r="31" spans="1:43" ht="14.25" customHeight="1" thickBot="1" x14ac:dyDescent="0.3">
      <c r="A31" s="405" t="s">
        <v>243</v>
      </c>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7"/>
      <c r="AL31" s="407"/>
      <c r="AM31" s="75"/>
      <c r="AN31" s="75"/>
      <c r="AO31" s="75"/>
      <c r="AP31" s="75"/>
      <c r="AQ31" s="75"/>
    </row>
    <row r="32" spans="1:43" ht="10.5" customHeight="1" x14ac:dyDescent="0.25">
      <c r="A32" s="408"/>
      <c r="B32" s="409"/>
      <c r="C32" s="409"/>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10"/>
      <c r="AL32" s="410"/>
      <c r="AM32" s="75"/>
      <c r="AN32" s="75"/>
      <c r="AO32" s="75"/>
      <c r="AP32" s="75"/>
      <c r="AQ32" s="75"/>
    </row>
    <row r="33" spans="1:54" ht="17.25" customHeight="1" x14ac:dyDescent="0.25">
      <c r="A33" s="380" t="s">
        <v>276</v>
      </c>
      <c r="B33" s="381"/>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404"/>
      <c r="AL33" s="404"/>
      <c r="AM33" s="75"/>
      <c r="AN33" s="75"/>
      <c r="AO33" s="75"/>
      <c r="AP33" s="75"/>
      <c r="AQ33" s="75"/>
    </row>
    <row r="34" spans="1:54" ht="17.25" customHeight="1" thickBot="1" x14ac:dyDescent="0.3">
      <c r="A34" s="405" t="s">
        <v>275</v>
      </c>
      <c r="B34" s="406"/>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7"/>
      <c r="AL34" s="407"/>
      <c r="AM34" s="75"/>
      <c r="AN34" s="75"/>
      <c r="AO34" s="75"/>
      <c r="AP34" s="75"/>
      <c r="AQ34" s="75"/>
    </row>
    <row r="35" spans="1:54" ht="17.25" customHeight="1" x14ac:dyDescent="0.25">
      <c r="A35" s="408" t="s">
        <v>274</v>
      </c>
      <c r="B35" s="409"/>
      <c r="C35" s="409"/>
      <c r="D35" s="409"/>
      <c r="E35" s="409"/>
      <c r="F35" s="409"/>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10"/>
      <c r="AL35" s="410"/>
      <c r="AM35" s="75"/>
      <c r="AN35" s="75"/>
      <c r="AO35" s="75"/>
      <c r="AP35" s="75"/>
      <c r="AQ35" s="75"/>
    </row>
    <row r="36" spans="1:54" ht="17.25" customHeight="1" x14ac:dyDescent="0.25">
      <c r="A36" s="380" t="s">
        <v>273</v>
      </c>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404"/>
      <c r="AL36" s="404"/>
      <c r="AM36" s="75"/>
      <c r="AN36" s="75"/>
      <c r="AO36" s="75"/>
      <c r="AP36" s="75"/>
      <c r="AQ36" s="75"/>
    </row>
    <row r="37" spans="1:54" ht="17.25" customHeight="1" x14ac:dyDescent="0.25">
      <c r="A37" s="380" t="s">
        <v>272</v>
      </c>
      <c r="B37" s="381"/>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404"/>
      <c r="AL37" s="404"/>
      <c r="AM37" s="75"/>
      <c r="AN37" s="75"/>
      <c r="AO37" s="75"/>
      <c r="AP37" s="75"/>
      <c r="AQ37" s="75"/>
    </row>
    <row r="38" spans="1:54" ht="12" customHeight="1" x14ac:dyDescent="0.25">
      <c r="A38" s="380" t="s">
        <v>271</v>
      </c>
      <c r="B38" s="38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1"/>
      <c r="AI38" s="381"/>
      <c r="AJ38" s="381"/>
      <c r="AK38" s="404"/>
      <c r="AL38" s="404"/>
      <c r="AM38" s="75"/>
      <c r="AN38" s="75"/>
      <c r="AO38" s="75"/>
      <c r="AP38" s="75"/>
      <c r="AQ38" s="75"/>
    </row>
    <row r="39" spans="1:54" ht="15" customHeight="1" x14ac:dyDescent="0.25">
      <c r="A39" s="380" t="s">
        <v>270</v>
      </c>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404">
        <v>10</v>
      </c>
      <c r="AL39" s="404"/>
      <c r="AM39" s="75"/>
      <c r="AN39" s="75"/>
      <c r="AO39" s="75"/>
      <c r="AP39" s="75"/>
      <c r="AQ39" s="75"/>
    </row>
    <row r="40" spans="1:54" ht="12.75" customHeight="1" x14ac:dyDescent="0.25">
      <c r="A40" s="380" t="s">
        <v>269</v>
      </c>
      <c r="B40" s="381"/>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404">
        <v>100</v>
      </c>
      <c r="AL40" s="404"/>
      <c r="AM40" s="75"/>
      <c r="AN40" s="75"/>
      <c r="AO40" s="75"/>
      <c r="AP40" s="75"/>
      <c r="AQ40" s="75"/>
    </row>
    <row r="41" spans="1:54" ht="17.25" customHeight="1" thickBot="1" x14ac:dyDescent="0.3">
      <c r="A41" s="427" t="s">
        <v>268</v>
      </c>
      <c r="B41" s="428"/>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9">
        <f>AK66</f>
        <v>562.58933911489839</v>
      </c>
      <c r="AL41" s="430"/>
      <c r="AM41" s="75"/>
      <c r="AN41" s="75"/>
      <c r="AO41" s="75"/>
      <c r="AP41" s="75"/>
      <c r="AQ41" s="75"/>
    </row>
    <row r="42" spans="1:54" ht="37.5" customHeight="1" x14ac:dyDescent="0.25">
      <c r="A42" s="431" t="s">
        <v>267</v>
      </c>
      <c r="B42" s="432"/>
      <c r="C42" s="432"/>
      <c r="D42" s="432"/>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3"/>
      <c r="AK42" s="410" t="s">
        <v>4</v>
      </c>
      <c r="AL42" s="410"/>
      <c r="AM42" s="255" t="s">
        <v>248</v>
      </c>
      <c r="AN42" s="255" t="s">
        <v>247</v>
      </c>
      <c r="AO42" s="255" t="s">
        <v>556</v>
      </c>
      <c r="AP42" s="255" t="s">
        <v>557</v>
      </c>
      <c r="AQ42" s="255" t="s">
        <v>558</v>
      </c>
      <c r="AR42" s="255" t="s">
        <v>559</v>
      </c>
      <c r="AS42" s="255" t="s">
        <v>560</v>
      </c>
      <c r="AT42" s="255" t="s">
        <v>561</v>
      </c>
      <c r="AU42" s="255" t="s">
        <v>562</v>
      </c>
      <c r="AV42" s="255" t="s">
        <v>563</v>
      </c>
      <c r="AW42" s="255" t="s">
        <v>564</v>
      </c>
      <c r="AX42" s="255" t="s">
        <v>565</v>
      </c>
      <c r="AY42" s="255" t="s">
        <v>566</v>
      </c>
      <c r="AZ42" s="255" t="s">
        <v>567</v>
      </c>
      <c r="BA42" s="255" t="s">
        <v>568</v>
      </c>
      <c r="BB42" s="266" t="s">
        <v>569</v>
      </c>
    </row>
    <row r="43" spans="1:54" ht="12" customHeight="1" x14ac:dyDescent="0.25">
      <c r="A43" s="380" t="s">
        <v>266</v>
      </c>
      <c r="B43" s="381"/>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381"/>
      <c r="AK43" s="382"/>
      <c r="AL43" s="382"/>
      <c r="AM43" s="267">
        <v>105.1</v>
      </c>
      <c r="AN43" s="267">
        <v>105.1</v>
      </c>
      <c r="AO43" s="267">
        <f t="shared" ref="AO43:BA43" si="0">AN43</f>
        <v>105.1</v>
      </c>
      <c r="AP43" s="267">
        <f t="shared" si="0"/>
        <v>105.1</v>
      </c>
      <c r="AQ43" s="267">
        <f t="shared" si="0"/>
        <v>105.1</v>
      </c>
      <c r="AR43" s="267">
        <f t="shared" si="0"/>
        <v>105.1</v>
      </c>
      <c r="AS43" s="267">
        <f t="shared" si="0"/>
        <v>105.1</v>
      </c>
      <c r="AT43" s="267">
        <f t="shared" si="0"/>
        <v>105.1</v>
      </c>
      <c r="AU43" s="267">
        <f t="shared" si="0"/>
        <v>105.1</v>
      </c>
      <c r="AV43" s="267">
        <f t="shared" si="0"/>
        <v>105.1</v>
      </c>
      <c r="AW43" s="267">
        <f t="shared" si="0"/>
        <v>105.1</v>
      </c>
      <c r="AX43" s="267">
        <f t="shared" si="0"/>
        <v>105.1</v>
      </c>
      <c r="AY43" s="267">
        <f t="shared" si="0"/>
        <v>105.1</v>
      </c>
      <c r="AZ43" s="267">
        <f t="shared" si="0"/>
        <v>105.1</v>
      </c>
      <c r="BA43" s="267">
        <f t="shared" si="0"/>
        <v>105.1</v>
      </c>
      <c r="BB43" s="267"/>
    </row>
    <row r="44" spans="1:54" ht="12" customHeight="1" x14ac:dyDescent="0.25">
      <c r="A44" s="380" t="s">
        <v>265</v>
      </c>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2"/>
      <c r="AL44" s="382"/>
      <c r="AM44" s="267"/>
      <c r="AN44" s="267"/>
      <c r="AO44" s="267"/>
      <c r="AP44" s="267"/>
      <c r="AQ44" s="267"/>
      <c r="AR44" s="267"/>
      <c r="AS44" s="267"/>
      <c r="AT44" s="267"/>
      <c r="AU44" s="267"/>
      <c r="AV44" s="267"/>
      <c r="AW44" s="267"/>
      <c r="AX44" s="267"/>
      <c r="AY44" s="267"/>
      <c r="AZ44" s="267"/>
      <c r="BA44" s="267"/>
      <c r="BB44" s="267"/>
    </row>
    <row r="45" spans="1:54" ht="12" customHeight="1" thickBot="1" x14ac:dyDescent="0.3">
      <c r="A45" s="405" t="s">
        <v>264</v>
      </c>
      <c r="B45" s="406"/>
      <c r="C45" s="406"/>
      <c r="D45" s="406"/>
      <c r="E45" s="406"/>
      <c r="F45" s="406"/>
      <c r="G45" s="406"/>
      <c r="H45" s="406"/>
      <c r="I45" s="406"/>
      <c r="J45" s="406"/>
      <c r="K45" s="406"/>
      <c r="L45" s="406"/>
      <c r="M45" s="406"/>
      <c r="N45" s="406"/>
      <c r="O45" s="406"/>
      <c r="P45" s="406"/>
      <c r="Q45" s="406"/>
      <c r="R45" s="406"/>
      <c r="S45" s="406"/>
      <c r="T45" s="406"/>
      <c r="U45" s="406"/>
      <c r="V45" s="406"/>
      <c r="W45" s="406"/>
      <c r="X45" s="406"/>
      <c r="Y45" s="406"/>
      <c r="Z45" s="406"/>
      <c r="AA45" s="406"/>
      <c r="AB45" s="406"/>
      <c r="AC45" s="406"/>
      <c r="AD45" s="406"/>
      <c r="AE45" s="406"/>
      <c r="AF45" s="406"/>
      <c r="AG45" s="406"/>
      <c r="AH45" s="406"/>
      <c r="AI45" s="406"/>
      <c r="AJ45" s="406"/>
      <c r="AK45" s="434">
        <f>AK135</f>
        <v>1989.1097919999997</v>
      </c>
      <c r="AL45" s="434"/>
      <c r="AM45" s="268">
        <f>AK45</f>
        <v>1989.1097919999997</v>
      </c>
      <c r="AN45" s="268">
        <f>AM45*AN43%</f>
        <v>2090.5543913919996</v>
      </c>
      <c r="AO45" s="268">
        <f>AN45*AO43%</f>
        <v>2197.1726653529913</v>
      </c>
      <c r="AP45" s="268">
        <f t="shared" ref="AP45:BA45" si="1">AO45*AP43%</f>
        <v>2309.2284712859937</v>
      </c>
      <c r="AQ45" s="268">
        <f t="shared" si="1"/>
        <v>2426.9991233215792</v>
      </c>
      <c r="AR45" s="268">
        <f t="shared" si="1"/>
        <v>2550.7760786109798</v>
      </c>
      <c r="AS45" s="268">
        <f t="shared" si="1"/>
        <v>2680.8656586201396</v>
      </c>
      <c r="AT45" s="268">
        <f t="shared" si="1"/>
        <v>2817.5898072097666</v>
      </c>
      <c r="AU45" s="268">
        <f t="shared" si="1"/>
        <v>2961.2868873774646</v>
      </c>
      <c r="AV45" s="268">
        <f t="shared" si="1"/>
        <v>3112.3125186337152</v>
      </c>
      <c r="AW45" s="268">
        <f t="shared" si="1"/>
        <v>3271.0404570840346</v>
      </c>
      <c r="AX45" s="268">
        <f t="shared" si="1"/>
        <v>3437.8635203953204</v>
      </c>
      <c r="AY45" s="268">
        <f t="shared" si="1"/>
        <v>3613.1945599354817</v>
      </c>
      <c r="AZ45" s="268">
        <f t="shared" si="1"/>
        <v>3797.4674824921913</v>
      </c>
      <c r="BA45" s="268">
        <f t="shared" si="1"/>
        <v>3991.1383240992927</v>
      </c>
      <c r="BB45" s="268">
        <f>SUM(AM45:BA45)</f>
        <v>43246.599737810953</v>
      </c>
    </row>
    <row r="46" spans="1:54" ht="6.75" customHeight="1" thickBot="1" x14ac:dyDescent="0.3">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269"/>
      <c r="AL46" s="269"/>
      <c r="AM46" s="270"/>
      <c r="AN46" s="271"/>
      <c r="AO46" s="271"/>
      <c r="AP46" s="272"/>
      <c r="AQ46" s="273"/>
      <c r="AR46" s="273"/>
      <c r="AS46" s="273"/>
      <c r="AT46" s="273"/>
      <c r="AU46" s="273"/>
      <c r="AV46" s="273"/>
      <c r="AW46" s="273"/>
      <c r="AX46" s="273"/>
      <c r="AY46" s="273"/>
      <c r="AZ46" s="273"/>
      <c r="BA46" s="273"/>
      <c r="BB46" s="273"/>
    </row>
    <row r="47" spans="1:54" ht="44.25" customHeight="1" x14ac:dyDescent="0.25">
      <c r="A47" s="435" t="s">
        <v>263</v>
      </c>
      <c r="B47" s="436"/>
      <c r="C47" s="436"/>
      <c r="D47" s="436"/>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7" t="s">
        <v>4</v>
      </c>
      <c r="AL47" s="437"/>
      <c r="AM47" s="274" t="s">
        <v>248</v>
      </c>
      <c r="AN47" s="274" t="s">
        <v>247</v>
      </c>
      <c r="AO47" s="274" t="s">
        <v>556</v>
      </c>
      <c r="AP47" s="274" t="s">
        <v>557</v>
      </c>
      <c r="AQ47" s="274" t="s">
        <v>558</v>
      </c>
      <c r="AR47" s="274" t="s">
        <v>559</v>
      </c>
      <c r="AS47" s="274" t="s">
        <v>560</v>
      </c>
      <c r="AT47" s="274" t="s">
        <v>561</v>
      </c>
      <c r="AU47" s="274" t="s">
        <v>562</v>
      </c>
      <c r="AV47" s="274" t="s">
        <v>563</v>
      </c>
      <c r="AW47" s="274" t="s">
        <v>564</v>
      </c>
      <c r="AX47" s="274" t="s">
        <v>565</v>
      </c>
      <c r="AY47" s="274" t="s">
        <v>566</v>
      </c>
      <c r="AZ47" s="274" t="s">
        <v>567</v>
      </c>
      <c r="BA47" s="274" t="s">
        <v>568</v>
      </c>
      <c r="BB47" s="275" t="s">
        <v>569</v>
      </c>
    </row>
    <row r="48" spans="1:54" ht="11.25" customHeight="1" x14ac:dyDescent="0.25">
      <c r="A48" s="438" t="s">
        <v>262</v>
      </c>
      <c r="B48" s="439"/>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40">
        <v>0</v>
      </c>
      <c r="AL48" s="440"/>
      <c r="AM48" s="276">
        <v>0</v>
      </c>
      <c r="AN48" s="276">
        <v>0</v>
      </c>
      <c r="AO48" s="276">
        <v>0</v>
      </c>
      <c r="AP48" s="276">
        <v>0</v>
      </c>
      <c r="AQ48" s="276">
        <v>0</v>
      </c>
      <c r="AR48" s="276">
        <v>0</v>
      </c>
      <c r="AS48" s="276">
        <v>0</v>
      </c>
      <c r="AT48" s="276">
        <v>0</v>
      </c>
      <c r="AU48" s="276">
        <v>0</v>
      </c>
      <c r="AV48" s="276">
        <v>0</v>
      </c>
      <c r="AW48" s="276">
        <v>0</v>
      </c>
      <c r="AX48" s="276">
        <v>0</v>
      </c>
      <c r="AY48" s="276">
        <v>0</v>
      </c>
      <c r="AZ48" s="276">
        <v>0</v>
      </c>
      <c r="BA48" s="276">
        <v>0</v>
      </c>
      <c r="BB48" s="276">
        <f>SUM(AM48:BA48)</f>
        <v>0</v>
      </c>
    </row>
    <row r="49" spans="1:54" ht="12" customHeight="1" x14ac:dyDescent="0.25">
      <c r="A49" s="380" t="s">
        <v>261</v>
      </c>
      <c r="B49" s="381"/>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2">
        <v>0</v>
      </c>
      <c r="AL49" s="382"/>
      <c r="AM49" s="267">
        <v>0</v>
      </c>
      <c r="AN49" s="267">
        <v>0</v>
      </c>
      <c r="AO49" s="267">
        <v>0</v>
      </c>
      <c r="AP49" s="267">
        <v>0</v>
      </c>
      <c r="AQ49" s="267">
        <v>0</v>
      </c>
      <c r="AR49" s="267">
        <v>0</v>
      </c>
      <c r="AS49" s="267">
        <v>0</v>
      </c>
      <c r="AT49" s="267">
        <v>0</v>
      </c>
      <c r="AU49" s="267">
        <v>0</v>
      </c>
      <c r="AV49" s="267">
        <v>0</v>
      </c>
      <c r="AW49" s="267">
        <v>0</v>
      </c>
      <c r="AX49" s="267">
        <v>0</v>
      </c>
      <c r="AY49" s="267">
        <v>0</v>
      </c>
      <c r="AZ49" s="267">
        <v>0</v>
      </c>
      <c r="BA49" s="267">
        <v>0</v>
      </c>
      <c r="BB49" s="267">
        <f>SUM(AM49:BA49)</f>
        <v>0</v>
      </c>
    </row>
    <row r="50" spans="1:54" ht="12" customHeight="1" x14ac:dyDescent="0.25">
      <c r="A50" s="380" t="s">
        <v>260</v>
      </c>
      <c r="B50" s="381"/>
      <c r="C50" s="381"/>
      <c r="D50" s="381"/>
      <c r="E50" s="381"/>
      <c r="F50" s="381"/>
      <c r="G50" s="381"/>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2">
        <v>0</v>
      </c>
      <c r="AL50" s="382"/>
      <c r="AM50" s="267">
        <v>0</v>
      </c>
      <c r="AN50" s="267">
        <v>0</v>
      </c>
      <c r="AO50" s="267">
        <v>0</v>
      </c>
      <c r="AP50" s="267">
        <v>0</v>
      </c>
      <c r="AQ50" s="267">
        <v>0</v>
      </c>
      <c r="AR50" s="267">
        <v>0</v>
      </c>
      <c r="AS50" s="267">
        <v>0</v>
      </c>
      <c r="AT50" s="267">
        <v>0</v>
      </c>
      <c r="AU50" s="267">
        <v>0</v>
      </c>
      <c r="AV50" s="267">
        <v>0</v>
      </c>
      <c r="AW50" s="267">
        <v>0</v>
      </c>
      <c r="AX50" s="267">
        <v>0</v>
      </c>
      <c r="AY50" s="267">
        <v>0</v>
      </c>
      <c r="AZ50" s="267">
        <v>0</v>
      </c>
      <c r="BA50" s="267">
        <v>0</v>
      </c>
      <c r="BB50" s="267">
        <f>SUM(AM50:BA50)</f>
        <v>0</v>
      </c>
    </row>
    <row r="51" spans="1:54" ht="12" customHeight="1" thickBot="1" x14ac:dyDescent="0.3">
      <c r="A51" s="405" t="s">
        <v>259</v>
      </c>
      <c r="B51" s="406"/>
      <c r="C51" s="406"/>
      <c r="D51" s="406"/>
      <c r="E51" s="406"/>
      <c r="F51" s="406"/>
      <c r="G51" s="406"/>
      <c r="H51" s="406"/>
      <c r="I51" s="406"/>
      <c r="J51" s="406"/>
      <c r="K51" s="406"/>
      <c r="L51" s="406"/>
      <c r="M51" s="406"/>
      <c r="N51" s="406"/>
      <c r="O51" s="406"/>
      <c r="P51" s="406"/>
      <c r="Q51" s="406"/>
      <c r="R51" s="406"/>
      <c r="S51" s="406"/>
      <c r="T51" s="406"/>
      <c r="U51" s="406"/>
      <c r="V51" s="406"/>
      <c r="W51" s="406"/>
      <c r="X51" s="406"/>
      <c r="Y51" s="406"/>
      <c r="Z51" s="406"/>
      <c r="AA51" s="406"/>
      <c r="AB51" s="406"/>
      <c r="AC51" s="406"/>
      <c r="AD51" s="406"/>
      <c r="AE51" s="406"/>
      <c r="AF51" s="406"/>
      <c r="AG51" s="406"/>
      <c r="AH51" s="406"/>
      <c r="AI51" s="406"/>
      <c r="AJ51" s="406"/>
      <c r="AK51" s="434">
        <v>0</v>
      </c>
      <c r="AL51" s="434"/>
      <c r="AM51" s="268">
        <v>0</v>
      </c>
      <c r="AN51" s="268">
        <v>0</v>
      </c>
      <c r="AO51" s="268">
        <v>0</v>
      </c>
      <c r="AP51" s="268">
        <v>0</v>
      </c>
      <c r="AQ51" s="268">
        <v>0</v>
      </c>
      <c r="AR51" s="268">
        <v>0</v>
      </c>
      <c r="AS51" s="268">
        <v>0</v>
      </c>
      <c r="AT51" s="268">
        <v>0</v>
      </c>
      <c r="AU51" s="268">
        <v>0</v>
      </c>
      <c r="AV51" s="268">
        <v>0</v>
      </c>
      <c r="AW51" s="268">
        <v>0</v>
      </c>
      <c r="AX51" s="268">
        <v>0</v>
      </c>
      <c r="AY51" s="268">
        <v>0</v>
      </c>
      <c r="AZ51" s="268">
        <v>0</v>
      </c>
      <c r="BA51" s="268">
        <v>0</v>
      </c>
      <c r="BB51" s="268">
        <f>SUM(AM51:BA51)</f>
        <v>0</v>
      </c>
    </row>
    <row r="52" spans="1:54" ht="6" customHeight="1" thickBot="1" x14ac:dyDescent="0.3">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277"/>
      <c r="AL52" s="277"/>
      <c r="AM52" s="278"/>
      <c r="AN52" s="279"/>
      <c r="AO52" s="279"/>
      <c r="AP52" s="280"/>
      <c r="AQ52" s="273"/>
      <c r="AR52" s="273"/>
      <c r="AS52" s="273"/>
      <c r="AT52" s="273"/>
      <c r="AU52" s="273"/>
      <c r="AV52" s="273"/>
      <c r="AW52" s="273"/>
      <c r="AX52" s="273"/>
      <c r="AY52" s="273"/>
      <c r="AZ52" s="273"/>
      <c r="BA52" s="273"/>
      <c r="BB52" s="273"/>
    </row>
    <row r="53" spans="1:54" ht="40.5" customHeight="1" x14ac:dyDescent="0.25">
      <c r="A53" s="435" t="s">
        <v>258</v>
      </c>
      <c r="B53" s="436"/>
      <c r="C53" s="436"/>
      <c r="D53" s="436"/>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c r="AK53" s="437" t="s">
        <v>4</v>
      </c>
      <c r="AL53" s="437"/>
      <c r="AM53" s="274" t="s">
        <v>248</v>
      </c>
      <c r="AN53" s="274" t="s">
        <v>247</v>
      </c>
      <c r="AO53" s="274" t="s">
        <v>556</v>
      </c>
      <c r="AP53" s="274" t="s">
        <v>557</v>
      </c>
      <c r="AQ53" s="274" t="s">
        <v>558</v>
      </c>
      <c r="AR53" s="274" t="s">
        <v>559</v>
      </c>
      <c r="AS53" s="274" t="s">
        <v>560</v>
      </c>
      <c r="AT53" s="274" t="s">
        <v>561</v>
      </c>
      <c r="AU53" s="274" t="s">
        <v>562</v>
      </c>
      <c r="AV53" s="274" t="s">
        <v>563</v>
      </c>
      <c r="AW53" s="274" t="s">
        <v>564</v>
      </c>
      <c r="AX53" s="274" t="s">
        <v>565</v>
      </c>
      <c r="AY53" s="274" t="s">
        <v>566</v>
      </c>
      <c r="AZ53" s="274" t="s">
        <v>567</v>
      </c>
      <c r="BA53" s="274" t="s">
        <v>568</v>
      </c>
      <c r="BB53" s="275" t="s">
        <v>569</v>
      </c>
    </row>
    <row r="54" spans="1:54" ht="12.75" customHeight="1" x14ac:dyDescent="0.25">
      <c r="A54" s="441" t="s">
        <v>257</v>
      </c>
      <c r="B54" s="442"/>
      <c r="C54" s="442"/>
      <c r="D54" s="442"/>
      <c r="E54" s="442"/>
      <c r="F54" s="442"/>
      <c r="G54" s="442"/>
      <c r="H54" s="442"/>
      <c r="I54" s="442"/>
      <c r="J54" s="442"/>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442"/>
      <c r="AK54" s="443">
        <f>AK45</f>
        <v>1989.1097919999997</v>
      </c>
      <c r="AL54" s="443"/>
      <c r="AM54" s="281">
        <f>AK54</f>
        <v>1989.1097919999997</v>
      </c>
      <c r="AN54" s="281">
        <f>AN45</f>
        <v>2090.5543913919996</v>
      </c>
      <c r="AO54" s="281">
        <f>AO45</f>
        <v>2197.1726653529913</v>
      </c>
      <c r="AP54" s="281">
        <f>AP45</f>
        <v>2309.2284712859937</v>
      </c>
      <c r="AQ54" s="281">
        <f t="shared" ref="AQ54:BA54" si="2">AQ45</f>
        <v>2426.9991233215792</v>
      </c>
      <c r="AR54" s="281">
        <f t="shared" si="2"/>
        <v>2550.7760786109798</v>
      </c>
      <c r="AS54" s="281">
        <f t="shared" si="2"/>
        <v>2680.8656586201396</v>
      </c>
      <c r="AT54" s="281">
        <f t="shared" si="2"/>
        <v>2817.5898072097666</v>
      </c>
      <c r="AU54" s="281">
        <f t="shared" si="2"/>
        <v>2961.2868873774646</v>
      </c>
      <c r="AV54" s="281">
        <f t="shared" si="2"/>
        <v>3112.3125186337152</v>
      </c>
      <c r="AW54" s="281">
        <f t="shared" si="2"/>
        <v>3271.0404570840346</v>
      </c>
      <c r="AX54" s="281">
        <f t="shared" si="2"/>
        <v>3437.8635203953204</v>
      </c>
      <c r="AY54" s="281">
        <f t="shared" si="2"/>
        <v>3613.1945599354817</v>
      </c>
      <c r="AZ54" s="281">
        <f t="shared" si="2"/>
        <v>3797.4674824921913</v>
      </c>
      <c r="BA54" s="281">
        <f t="shared" si="2"/>
        <v>3991.1383240992927</v>
      </c>
      <c r="BB54" s="281">
        <f>SUM(AM54:BA54)</f>
        <v>43246.599737810953</v>
      </c>
    </row>
    <row r="55" spans="1:54" ht="12" customHeight="1" x14ac:dyDescent="0.25">
      <c r="A55" s="380" t="s">
        <v>256</v>
      </c>
      <c r="B55" s="381"/>
      <c r="C55" s="381"/>
      <c r="D55" s="381"/>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2">
        <f>AK110</f>
        <v>1.07385234185844</v>
      </c>
      <c r="AL55" s="382"/>
      <c r="AM55" s="267">
        <f>AK55</f>
        <v>1.07385234185844</v>
      </c>
      <c r="AN55" s="267">
        <f>AM55*AN43%</f>
        <v>1.1286188112932205</v>
      </c>
      <c r="AO55" s="267">
        <f>AN55*AO43%</f>
        <v>1.1861783706691746</v>
      </c>
      <c r="AP55" s="267">
        <f t="shared" ref="AP55:BA55" si="3">AO55*AP43%</f>
        <v>1.2466734675733024</v>
      </c>
      <c r="AQ55" s="267">
        <f t="shared" si="3"/>
        <v>1.3102538144195408</v>
      </c>
      <c r="AR55" s="267">
        <f t="shared" si="3"/>
        <v>1.3770767589549373</v>
      </c>
      <c r="AS55" s="267">
        <f t="shared" si="3"/>
        <v>1.447307673661639</v>
      </c>
      <c r="AT55" s="267">
        <f t="shared" si="3"/>
        <v>1.5211203650183824</v>
      </c>
      <c r="AU55" s="267">
        <f t="shared" si="3"/>
        <v>1.5986975036343198</v>
      </c>
      <c r="AV55" s="267">
        <f t="shared" si="3"/>
        <v>1.6802310763196699</v>
      </c>
      <c r="AW55" s="267">
        <f t="shared" si="3"/>
        <v>1.7659228612119731</v>
      </c>
      <c r="AX55" s="267">
        <f t="shared" si="3"/>
        <v>1.8559849271337836</v>
      </c>
      <c r="AY55" s="267">
        <f t="shared" si="3"/>
        <v>1.9506401584176065</v>
      </c>
      <c r="AZ55" s="267">
        <f t="shared" si="3"/>
        <v>2.0501228064969044</v>
      </c>
      <c r="BA55" s="267">
        <f t="shared" si="3"/>
        <v>2.1546790696282465</v>
      </c>
      <c r="BB55" s="267">
        <f>SUM(AM55:BA55)</f>
        <v>23.34736000629114</v>
      </c>
    </row>
    <row r="56" spans="1:54" ht="12" customHeight="1" x14ac:dyDescent="0.25">
      <c r="A56" s="380" t="s">
        <v>255</v>
      </c>
      <c r="B56" s="38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2"/>
      <c r="AL56" s="382"/>
      <c r="AM56" s="267"/>
      <c r="AN56" s="267"/>
      <c r="AO56" s="267"/>
      <c r="AP56" s="267"/>
      <c r="AQ56" s="267"/>
      <c r="AR56" s="267"/>
      <c r="AS56" s="267"/>
      <c r="AT56" s="267"/>
      <c r="AU56" s="267"/>
      <c r="AV56" s="267"/>
      <c r="AW56" s="267"/>
      <c r="AX56" s="267"/>
      <c r="AY56" s="267"/>
      <c r="AZ56" s="267"/>
      <c r="BA56" s="267"/>
      <c r="BB56" s="267">
        <f>SUM(AM56:BA56)</f>
        <v>0</v>
      </c>
    </row>
    <row r="57" spans="1:54" ht="12" customHeight="1" x14ac:dyDescent="0.25">
      <c r="A57" s="380" t="s">
        <v>254</v>
      </c>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2">
        <f>AK128</f>
        <v>1274.6681601645184</v>
      </c>
      <c r="AL57" s="382"/>
      <c r="AM57" s="267">
        <f>AK57</f>
        <v>1274.6681601645184</v>
      </c>
      <c r="AN57" s="267">
        <f>AM57*AN43%</f>
        <v>1339.6762363329087</v>
      </c>
      <c r="AO57" s="267">
        <f>AN57*AO43%</f>
        <v>1407.999724385887</v>
      </c>
      <c r="AP57" s="267">
        <f t="shared" ref="AP57:BA57" si="4">AO57*AP43%</f>
        <v>1479.8077103295673</v>
      </c>
      <c r="AQ57" s="267">
        <f t="shared" si="4"/>
        <v>1555.2779035563751</v>
      </c>
      <c r="AR57" s="267">
        <f t="shared" si="4"/>
        <v>1634.5970766377502</v>
      </c>
      <c r="AS57" s="267">
        <f t="shared" si="4"/>
        <v>1717.9615275462754</v>
      </c>
      <c r="AT57" s="267">
        <f t="shared" si="4"/>
        <v>1805.5775654511353</v>
      </c>
      <c r="AU57" s="267">
        <f t="shared" si="4"/>
        <v>1897.662021289143</v>
      </c>
      <c r="AV57" s="267">
        <f t="shared" si="4"/>
        <v>1994.4427843748892</v>
      </c>
      <c r="AW57" s="267">
        <f t="shared" si="4"/>
        <v>2096.1593663780086</v>
      </c>
      <c r="AX57" s="267">
        <f t="shared" si="4"/>
        <v>2203.0634940632867</v>
      </c>
      <c r="AY57" s="267">
        <f t="shared" si="4"/>
        <v>2315.4197322605141</v>
      </c>
      <c r="AZ57" s="267">
        <f t="shared" si="4"/>
        <v>2433.5061386058001</v>
      </c>
      <c r="BA57" s="267">
        <f t="shared" si="4"/>
        <v>2557.6149516746959</v>
      </c>
      <c r="BB57" s="267">
        <f>SUM(AM57:BA57)</f>
        <v>27713.434393050753</v>
      </c>
    </row>
    <row r="58" spans="1:54" ht="15" customHeight="1" x14ac:dyDescent="0.25">
      <c r="A58" s="380" t="s">
        <v>496</v>
      </c>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2">
        <f>AK20</f>
        <v>460.50479999999993</v>
      </c>
      <c r="AL58" s="382"/>
      <c r="AM58" s="267">
        <f>AK58</f>
        <v>460.50479999999993</v>
      </c>
      <c r="AN58" s="267">
        <f>AM58-AK61</f>
        <v>429.80447999999996</v>
      </c>
      <c r="AO58" s="267">
        <f>AN58-AK61</f>
        <v>399.10415999999998</v>
      </c>
      <c r="AP58" s="267">
        <f>AO58-$AK61</f>
        <v>368.40384</v>
      </c>
      <c r="AQ58" s="267">
        <f t="shared" ref="AQ58:BA58" si="5">AP58-$AK61</f>
        <v>337.70352000000003</v>
      </c>
      <c r="AR58" s="267">
        <f t="shared" si="5"/>
        <v>307.00320000000005</v>
      </c>
      <c r="AS58" s="267">
        <f t="shared" si="5"/>
        <v>276.30288000000007</v>
      </c>
      <c r="AT58" s="267">
        <f t="shared" si="5"/>
        <v>245.60256000000007</v>
      </c>
      <c r="AU58" s="267">
        <f t="shared" si="5"/>
        <v>214.90224000000006</v>
      </c>
      <c r="AV58" s="267">
        <f t="shared" si="5"/>
        <v>184.20192000000006</v>
      </c>
      <c r="AW58" s="267">
        <f t="shared" si="5"/>
        <v>153.50160000000005</v>
      </c>
      <c r="AX58" s="267">
        <f t="shared" si="5"/>
        <v>122.80128000000006</v>
      </c>
      <c r="AY58" s="267">
        <f t="shared" si="5"/>
        <v>92.100960000000072</v>
      </c>
      <c r="AZ58" s="267">
        <f t="shared" si="5"/>
        <v>61.400640000000081</v>
      </c>
      <c r="BA58" s="267">
        <f t="shared" si="5"/>
        <v>30.700320000000087</v>
      </c>
      <c r="BB58" s="267"/>
    </row>
    <row r="59" spans="1:54" ht="12" customHeight="1" x14ac:dyDescent="0.25">
      <c r="A59" s="380" t="s">
        <v>253</v>
      </c>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2">
        <f>AK20*2.2%</f>
        <v>10.1311056</v>
      </c>
      <c r="AL59" s="382"/>
      <c r="AM59" s="267">
        <f t="shared" ref="AM59:BA59" si="6">(AM58+AN58)/2*0.022</f>
        <v>9.7934020799999981</v>
      </c>
      <c r="AN59" s="267">
        <f t="shared" si="6"/>
        <v>9.1179950399999985</v>
      </c>
      <c r="AO59" s="267">
        <f t="shared" si="6"/>
        <v>8.4425880000000006</v>
      </c>
      <c r="AP59" s="267">
        <f t="shared" si="6"/>
        <v>7.7671809599999992</v>
      </c>
      <c r="AQ59" s="267">
        <f t="shared" si="6"/>
        <v>7.0917739200000014</v>
      </c>
      <c r="AR59" s="267">
        <f t="shared" si="6"/>
        <v>6.41636688</v>
      </c>
      <c r="AS59" s="267">
        <f t="shared" si="6"/>
        <v>5.7409598400000013</v>
      </c>
      <c r="AT59" s="267">
        <f t="shared" si="6"/>
        <v>5.0655528000000016</v>
      </c>
      <c r="AU59" s="267">
        <f t="shared" si="6"/>
        <v>4.3901457600000011</v>
      </c>
      <c r="AV59" s="267">
        <f t="shared" si="6"/>
        <v>3.7147387200000015</v>
      </c>
      <c r="AW59" s="267">
        <f t="shared" si="6"/>
        <v>3.0393316800000014</v>
      </c>
      <c r="AX59" s="267">
        <f t="shared" si="6"/>
        <v>2.3639246400000014</v>
      </c>
      <c r="AY59" s="267">
        <f t="shared" si="6"/>
        <v>1.6885176000000017</v>
      </c>
      <c r="AZ59" s="267">
        <f t="shared" si="6"/>
        <v>1.0131105600000019</v>
      </c>
      <c r="BA59" s="267">
        <f t="shared" si="6"/>
        <v>0.33770352000000092</v>
      </c>
      <c r="BB59" s="267">
        <f t="shared" ref="BB59:BB66" si="7">SUM(AM59:BA59)</f>
        <v>75.98329200000002</v>
      </c>
    </row>
    <row r="60" spans="1:54" ht="27.75" customHeight="1" x14ac:dyDescent="0.25">
      <c r="A60" s="444" t="s">
        <v>252</v>
      </c>
      <c r="B60" s="445"/>
      <c r="C60" s="445"/>
      <c r="D60" s="445"/>
      <c r="E60" s="445"/>
      <c r="F60" s="445"/>
      <c r="G60" s="445"/>
      <c r="H60" s="445"/>
      <c r="I60" s="445"/>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6"/>
      <c r="AK60" s="447">
        <f>AK54-AK55-AK57-AK59</f>
        <v>703.23667389362299</v>
      </c>
      <c r="AL60" s="447"/>
      <c r="AM60" s="282">
        <f>AM54-AM55-AM57-AM59</f>
        <v>703.57437741362298</v>
      </c>
      <c r="AN60" s="282">
        <f>AN54-AN55-AN57-AN59</f>
        <v>740.6315412077978</v>
      </c>
      <c r="AO60" s="282">
        <f t="shared" ref="AO60:BA60" si="8">AO54-AO55-AO57-AO59</f>
        <v>779.54417459643525</v>
      </c>
      <c r="AP60" s="282">
        <f t="shared" si="8"/>
        <v>820.40690652885326</v>
      </c>
      <c r="AQ60" s="282">
        <f t="shared" si="8"/>
        <v>863.31919203078462</v>
      </c>
      <c r="AR60" s="282">
        <f t="shared" si="8"/>
        <v>908.38555833427461</v>
      </c>
      <c r="AS60" s="282">
        <f t="shared" si="8"/>
        <v>955.71586356020248</v>
      </c>
      <c r="AT60" s="282">
        <f t="shared" si="8"/>
        <v>1005.425568593613</v>
      </c>
      <c r="AU60" s="282">
        <f t="shared" si="8"/>
        <v>1057.6360228246872</v>
      </c>
      <c r="AV60" s="282">
        <f t="shared" si="8"/>
        <v>1112.4747644625063</v>
      </c>
      <c r="AW60" s="282">
        <f t="shared" si="8"/>
        <v>1170.0758361648141</v>
      </c>
      <c r="AX60" s="282">
        <f t="shared" si="8"/>
        <v>1230.5801167648999</v>
      </c>
      <c r="AY60" s="282">
        <f t="shared" si="8"/>
        <v>1294.1356699165499</v>
      </c>
      <c r="AZ60" s="282">
        <f t="shared" si="8"/>
        <v>1360.8981105198943</v>
      </c>
      <c r="BA60" s="282">
        <f t="shared" si="8"/>
        <v>1431.0309898349683</v>
      </c>
      <c r="BB60" s="282">
        <f t="shared" si="7"/>
        <v>15433.834692753902</v>
      </c>
    </row>
    <row r="61" spans="1:54" ht="11.25" customHeight="1" x14ac:dyDescent="0.25">
      <c r="A61" s="380" t="s">
        <v>245</v>
      </c>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2">
        <f>AK20/AK22</f>
        <v>30.700319999999994</v>
      </c>
      <c r="AL61" s="382"/>
      <c r="AM61" s="267">
        <f>AK61</f>
        <v>30.700319999999994</v>
      </c>
      <c r="AN61" s="267">
        <f>AM61</f>
        <v>30.700319999999994</v>
      </c>
      <c r="AO61" s="267">
        <f t="shared" ref="AO61:BA61" si="9">AM61</f>
        <v>30.700319999999994</v>
      </c>
      <c r="AP61" s="267">
        <f t="shared" si="9"/>
        <v>30.700319999999994</v>
      </c>
      <c r="AQ61" s="267">
        <f t="shared" si="9"/>
        <v>30.700319999999994</v>
      </c>
      <c r="AR61" s="267">
        <f t="shared" si="9"/>
        <v>30.700319999999994</v>
      </c>
      <c r="AS61" s="267">
        <f t="shared" si="9"/>
        <v>30.700319999999994</v>
      </c>
      <c r="AT61" s="267">
        <f t="shared" si="9"/>
        <v>30.700319999999994</v>
      </c>
      <c r="AU61" s="267">
        <f t="shared" si="9"/>
        <v>30.700319999999994</v>
      </c>
      <c r="AV61" s="267">
        <f t="shared" si="9"/>
        <v>30.700319999999994</v>
      </c>
      <c r="AW61" s="267">
        <f t="shared" si="9"/>
        <v>30.700319999999994</v>
      </c>
      <c r="AX61" s="267">
        <f t="shared" si="9"/>
        <v>30.700319999999994</v>
      </c>
      <c r="AY61" s="267">
        <f t="shared" si="9"/>
        <v>30.700319999999994</v>
      </c>
      <c r="AZ61" s="267">
        <f t="shared" si="9"/>
        <v>30.700319999999994</v>
      </c>
      <c r="BA61" s="267">
        <f t="shared" si="9"/>
        <v>30.700319999999994</v>
      </c>
      <c r="BB61" s="267"/>
    </row>
    <row r="62" spans="1:54" ht="15" customHeight="1" x14ac:dyDescent="0.25">
      <c r="A62" s="444" t="s">
        <v>246</v>
      </c>
      <c r="B62" s="445"/>
      <c r="C62" s="445"/>
      <c r="D62" s="445"/>
      <c r="E62" s="445"/>
      <c r="F62" s="445"/>
      <c r="G62" s="445"/>
      <c r="H62" s="445"/>
      <c r="I62" s="445"/>
      <c r="J62" s="445"/>
      <c r="K62" s="445"/>
      <c r="L62" s="445"/>
      <c r="M62" s="445"/>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6"/>
      <c r="AK62" s="448">
        <f>AK60</f>
        <v>703.23667389362299</v>
      </c>
      <c r="AL62" s="449"/>
      <c r="AM62" s="282">
        <f>AM60</f>
        <v>703.57437741362298</v>
      </c>
      <c r="AN62" s="282">
        <f>AN60</f>
        <v>740.6315412077978</v>
      </c>
      <c r="AO62" s="282">
        <f t="shared" ref="AO62:BA62" si="10">AO60</f>
        <v>779.54417459643525</v>
      </c>
      <c r="AP62" s="282">
        <f t="shared" si="10"/>
        <v>820.40690652885326</v>
      </c>
      <c r="AQ62" s="282">
        <f t="shared" si="10"/>
        <v>863.31919203078462</v>
      </c>
      <c r="AR62" s="282">
        <f t="shared" si="10"/>
        <v>908.38555833427461</v>
      </c>
      <c r="AS62" s="282">
        <f t="shared" si="10"/>
        <v>955.71586356020248</v>
      </c>
      <c r="AT62" s="282">
        <f t="shared" si="10"/>
        <v>1005.425568593613</v>
      </c>
      <c r="AU62" s="282">
        <f t="shared" si="10"/>
        <v>1057.6360228246872</v>
      </c>
      <c r="AV62" s="282">
        <f t="shared" si="10"/>
        <v>1112.4747644625063</v>
      </c>
      <c r="AW62" s="282">
        <f t="shared" si="10"/>
        <v>1170.0758361648141</v>
      </c>
      <c r="AX62" s="282">
        <f t="shared" si="10"/>
        <v>1230.5801167648999</v>
      </c>
      <c r="AY62" s="282">
        <f t="shared" si="10"/>
        <v>1294.1356699165499</v>
      </c>
      <c r="AZ62" s="282">
        <f t="shared" si="10"/>
        <v>1360.8981105198943</v>
      </c>
      <c r="BA62" s="282">
        <f t="shared" si="10"/>
        <v>1431.0309898349683</v>
      </c>
      <c r="BB62" s="282">
        <f t="shared" si="7"/>
        <v>15433.834692753902</v>
      </c>
    </row>
    <row r="63" spans="1:54" ht="12" customHeight="1" x14ac:dyDescent="0.25">
      <c r="A63" s="380" t="s">
        <v>244</v>
      </c>
      <c r="B63" s="381"/>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2"/>
      <c r="AL63" s="382"/>
      <c r="AM63" s="267"/>
      <c r="AN63" s="267"/>
      <c r="AO63" s="267"/>
      <c r="AP63" s="267"/>
      <c r="AQ63" s="267"/>
      <c r="AR63" s="267"/>
      <c r="AS63" s="267"/>
      <c r="AT63" s="267"/>
      <c r="AU63" s="267"/>
      <c r="AV63" s="267"/>
      <c r="AW63" s="267"/>
      <c r="AX63" s="267"/>
      <c r="AY63" s="267"/>
      <c r="AZ63" s="267"/>
      <c r="BA63" s="267"/>
      <c r="BB63" s="267">
        <f t="shared" si="7"/>
        <v>0</v>
      </c>
    </row>
    <row r="64" spans="1:54" ht="12.75" customHeight="1" x14ac:dyDescent="0.25">
      <c r="A64" s="450" t="s">
        <v>251</v>
      </c>
      <c r="B64" s="451"/>
      <c r="C64" s="451"/>
      <c r="D64" s="451"/>
      <c r="E64" s="451"/>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47">
        <f>AK62-AK63</f>
        <v>703.23667389362299</v>
      </c>
      <c r="AL64" s="447"/>
      <c r="AM64" s="282">
        <f>AM62-AM63</f>
        <v>703.57437741362298</v>
      </c>
      <c r="AN64" s="282">
        <f>AN62-AN63</f>
        <v>740.6315412077978</v>
      </c>
      <c r="AO64" s="282">
        <f t="shared" ref="AO64:BA64" si="11">AO62-AO63</f>
        <v>779.54417459643525</v>
      </c>
      <c r="AP64" s="282">
        <f t="shared" si="11"/>
        <v>820.40690652885326</v>
      </c>
      <c r="AQ64" s="282">
        <f t="shared" si="11"/>
        <v>863.31919203078462</v>
      </c>
      <c r="AR64" s="282">
        <f t="shared" si="11"/>
        <v>908.38555833427461</v>
      </c>
      <c r="AS64" s="282">
        <f t="shared" si="11"/>
        <v>955.71586356020248</v>
      </c>
      <c r="AT64" s="282">
        <f t="shared" si="11"/>
        <v>1005.425568593613</v>
      </c>
      <c r="AU64" s="282">
        <f t="shared" si="11"/>
        <v>1057.6360228246872</v>
      </c>
      <c r="AV64" s="282">
        <f t="shared" si="11"/>
        <v>1112.4747644625063</v>
      </c>
      <c r="AW64" s="282">
        <f t="shared" si="11"/>
        <v>1170.0758361648141</v>
      </c>
      <c r="AX64" s="282">
        <f t="shared" si="11"/>
        <v>1230.5801167648999</v>
      </c>
      <c r="AY64" s="282">
        <f t="shared" si="11"/>
        <v>1294.1356699165499</v>
      </c>
      <c r="AZ64" s="282">
        <f t="shared" si="11"/>
        <v>1360.8981105198943</v>
      </c>
      <c r="BA64" s="282">
        <f t="shared" si="11"/>
        <v>1431.0309898349683</v>
      </c>
      <c r="BB64" s="282">
        <f t="shared" si="7"/>
        <v>15433.834692753902</v>
      </c>
    </row>
    <row r="65" spans="1:54" ht="12" customHeight="1" x14ac:dyDescent="0.25">
      <c r="A65" s="380" t="s">
        <v>243</v>
      </c>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2">
        <f>AK64*0.2</f>
        <v>140.6473347787246</v>
      </c>
      <c r="AL65" s="382"/>
      <c r="AM65" s="267">
        <f>AM64*0.2</f>
        <v>140.71487548272461</v>
      </c>
      <c r="AN65" s="267">
        <f>AN64*0.2</f>
        <v>148.12630824155957</v>
      </c>
      <c r="AO65" s="267">
        <f t="shared" ref="AO65:BA65" si="12">AO64*0.2</f>
        <v>155.90883491928707</v>
      </c>
      <c r="AP65" s="267">
        <f t="shared" si="12"/>
        <v>164.08138130577066</v>
      </c>
      <c r="AQ65" s="267">
        <f t="shared" si="12"/>
        <v>172.66383840615694</v>
      </c>
      <c r="AR65" s="267">
        <f t="shared" si="12"/>
        <v>181.67711166685493</v>
      </c>
      <c r="AS65" s="267">
        <f t="shared" si="12"/>
        <v>191.1431727120405</v>
      </c>
      <c r="AT65" s="267">
        <f t="shared" si="12"/>
        <v>201.0851137187226</v>
      </c>
      <c r="AU65" s="267">
        <f t="shared" si="12"/>
        <v>211.52720456493745</v>
      </c>
      <c r="AV65" s="267">
        <f t="shared" si="12"/>
        <v>222.49495289250126</v>
      </c>
      <c r="AW65" s="267">
        <f t="shared" si="12"/>
        <v>234.01516723296282</v>
      </c>
      <c r="AX65" s="267">
        <f t="shared" si="12"/>
        <v>246.11602335297999</v>
      </c>
      <c r="AY65" s="267">
        <f t="shared" si="12"/>
        <v>258.82713398330998</v>
      </c>
      <c r="AZ65" s="267">
        <f t="shared" si="12"/>
        <v>272.17962210397889</v>
      </c>
      <c r="BA65" s="267">
        <f t="shared" si="12"/>
        <v>286.20619796699367</v>
      </c>
      <c r="BB65" s="267">
        <f t="shared" si="7"/>
        <v>3086.7669385507811</v>
      </c>
    </row>
    <row r="66" spans="1:54" ht="12.75" customHeight="1" thickBot="1" x14ac:dyDescent="0.3">
      <c r="A66" s="452" t="s">
        <v>250</v>
      </c>
      <c r="B66" s="453"/>
      <c r="C66" s="453"/>
      <c r="D66" s="453"/>
      <c r="E66" s="453"/>
      <c r="F66" s="453"/>
      <c r="G66" s="453"/>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453"/>
      <c r="AH66" s="453"/>
      <c r="AI66" s="453"/>
      <c r="AJ66" s="454"/>
      <c r="AK66" s="455">
        <f>AK64-AK65</f>
        <v>562.58933911489839</v>
      </c>
      <c r="AL66" s="455"/>
      <c r="AM66" s="283">
        <f>AM64-AM65</f>
        <v>562.85950193089843</v>
      </c>
      <c r="AN66" s="283">
        <f>AN64-AN65</f>
        <v>592.50523296623828</v>
      </c>
      <c r="AO66" s="283">
        <f t="shared" ref="AO66:BA66" si="13">AO64-AO65</f>
        <v>623.63533967714818</v>
      </c>
      <c r="AP66" s="283">
        <f t="shared" si="13"/>
        <v>656.32552522308265</v>
      </c>
      <c r="AQ66" s="283">
        <f t="shared" si="13"/>
        <v>690.65535362462765</v>
      </c>
      <c r="AR66" s="283">
        <f t="shared" si="13"/>
        <v>726.70844666741971</v>
      </c>
      <c r="AS66" s="283">
        <f t="shared" si="13"/>
        <v>764.57269084816198</v>
      </c>
      <c r="AT66" s="283">
        <f t="shared" si="13"/>
        <v>804.34045487489038</v>
      </c>
      <c r="AU66" s="283">
        <f t="shared" si="13"/>
        <v>846.1088182597498</v>
      </c>
      <c r="AV66" s="283">
        <f t="shared" si="13"/>
        <v>889.97981157000504</v>
      </c>
      <c r="AW66" s="283">
        <f t="shared" si="13"/>
        <v>936.0606689318513</v>
      </c>
      <c r="AX66" s="283">
        <f t="shared" si="13"/>
        <v>984.46409341191998</v>
      </c>
      <c r="AY66" s="283">
        <f t="shared" si="13"/>
        <v>1035.3085359332399</v>
      </c>
      <c r="AZ66" s="283">
        <f t="shared" si="13"/>
        <v>1088.7184884159155</v>
      </c>
      <c r="BA66" s="283">
        <f t="shared" si="13"/>
        <v>1144.8247918679747</v>
      </c>
      <c r="BB66" s="283">
        <f t="shared" si="7"/>
        <v>12347.067754203124</v>
      </c>
    </row>
    <row r="67" spans="1:54" ht="7.5" customHeight="1" thickBot="1" x14ac:dyDescent="0.3">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277"/>
      <c r="AL67" s="277"/>
      <c r="AM67" s="278"/>
      <c r="AN67" s="279"/>
      <c r="AO67" s="279"/>
      <c r="AP67" s="279"/>
      <c r="AQ67" s="279"/>
      <c r="AR67" s="279"/>
      <c r="AS67" s="279"/>
      <c r="AT67" s="279"/>
      <c r="AU67" s="279"/>
      <c r="AV67" s="279"/>
      <c r="AW67" s="279"/>
      <c r="AX67" s="279"/>
      <c r="AY67" s="279"/>
      <c r="AZ67" s="279"/>
      <c r="BA67" s="279"/>
      <c r="BB67" s="279"/>
    </row>
    <row r="68" spans="1:54" ht="34.5" customHeight="1" x14ac:dyDescent="0.25">
      <c r="A68" s="458" t="s">
        <v>249</v>
      </c>
      <c r="B68" s="459"/>
      <c r="C68" s="459"/>
      <c r="D68" s="459"/>
      <c r="E68" s="459"/>
      <c r="F68" s="459"/>
      <c r="G68" s="459"/>
      <c r="H68" s="459"/>
      <c r="I68" s="459"/>
      <c r="J68" s="459"/>
      <c r="K68" s="459"/>
      <c r="L68" s="459"/>
      <c r="M68" s="459"/>
      <c r="N68" s="459"/>
      <c r="O68" s="459"/>
      <c r="P68" s="459"/>
      <c r="Q68" s="459"/>
      <c r="R68" s="459"/>
      <c r="S68" s="459"/>
      <c r="T68" s="459"/>
      <c r="U68" s="459"/>
      <c r="V68" s="459"/>
      <c r="W68" s="459"/>
      <c r="X68" s="459"/>
      <c r="Y68" s="459"/>
      <c r="Z68" s="459"/>
      <c r="AA68" s="459"/>
      <c r="AB68" s="459"/>
      <c r="AC68" s="459"/>
      <c r="AD68" s="459"/>
      <c r="AE68" s="459"/>
      <c r="AF68" s="459"/>
      <c r="AG68" s="459"/>
      <c r="AH68" s="459"/>
      <c r="AI68" s="459"/>
      <c r="AJ68" s="460"/>
      <c r="AK68" s="437" t="s">
        <v>4</v>
      </c>
      <c r="AL68" s="437"/>
      <c r="AM68" s="274" t="s">
        <v>248</v>
      </c>
      <c r="AN68" s="274" t="s">
        <v>247</v>
      </c>
      <c r="AO68" s="274" t="s">
        <v>556</v>
      </c>
      <c r="AP68" s="274" t="s">
        <v>557</v>
      </c>
      <c r="AQ68" s="274" t="s">
        <v>558</v>
      </c>
      <c r="AR68" s="274" t="s">
        <v>559</v>
      </c>
      <c r="AS68" s="274" t="s">
        <v>560</v>
      </c>
      <c r="AT68" s="274" t="s">
        <v>561</v>
      </c>
      <c r="AU68" s="274" t="s">
        <v>562</v>
      </c>
      <c r="AV68" s="274" t="s">
        <v>563</v>
      </c>
      <c r="AW68" s="274" t="s">
        <v>564</v>
      </c>
      <c r="AX68" s="274" t="s">
        <v>565</v>
      </c>
      <c r="AY68" s="274" t="s">
        <v>566</v>
      </c>
      <c r="AZ68" s="274" t="s">
        <v>567</v>
      </c>
      <c r="BA68" s="274" t="s">
        <v>568</v>
      </c>
      <c r="BB68" s="411" t="s">
        <v>569</v>
      </c>
    </row>
    <row r="69" spans="1:54" x14ac:dyDescent="0.25">
      <c r="A69" s="461"/>
      <c r="B69" s="462"/>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463"/>
      <c r="AK69" s="456">
        <v>0</v>
      </c>
      <c r="AL69" s="457"/>
      <c r="AM69" s="284">
        <v>1</v>
      </c>
      <c r="AN69" s="285">
        <v>2</v>
      </c>
      <c r="AO69" s="285">
        <v>3</v>
      </c>
      <c r="AP69" s="285">
        <v>4</v>
      </c>
      <c r="AQ69" s="285">
        <v>5</v>
      </c>
      <c r="AR69" s="276">
        <v>6</v>
      </c>
      <c r="AS69" s="276">
        <v>7</v>
      </c>
      <c r="AT69" s="276">
        <v>8</v>
      </c>
      <c r="AU69" s="276">
        <v>9</v>
      </c>
      <c r="AV69" s="285">
        <v>10</v>
      </c>
      <c r="AW69" s="285">
        <v>11</v>
      </c>
      <c r="AX69" s="285">
        <v>12</v>
      </c>
      <c r="AY69" s="285">
        <v>13</v>
      </c>
      <c r="AZ69" s="285">
        <v>14</v>
      </c>
      <c r="BA69" s="285">
        <v>15</v>
      </c>
      <c r="BB69" s="412"/>
    </row>
    <row r="70" spans="1:54" ht="14.25" customHeight="1" x14ac:dyDescent="0.25">
      <c r="A70" s="444" t="s">
        <v>246</v>
      </c>
      <c r="B70" s="445"/>
      <c r="C70" s="445"/>
      <c r="D70" s="445"/>
      <c r="E70" s="445"/>
      <c r="F70" s="445"/>
      <c r="G70" s="445"/>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6"/>
      <c r="AK70" s="447"/>
      <c r="AL70" s="447"/>
      <c r="AM70" s="286">
        <f>AM62</f>
        <v>703.57437741362298</v>
      </c>
      <c r="AN70" s="282">
        <f>AN62</f>
        <v>740.6315412077978</v>
      </c>
      <c r="AO70" s="282">
        <f t="shared" ref="AO70:BA70" si="14">AO62</f>
        <v>779.54417459643525</v>
      </c>
      <c r="AP70" s="282">
        <f t="shared" si="14"/>
        <v>820.40690652885326</v>
      </c>
      <c r="AQ70" s="282">
        <f t="shared" si="14"/>
        <v>863.31919203078462</v>
      </c>
      <c r="AR70" s="282">
        <f t="shared" si="14"/>
        <v>908.38555833427461</v>
      </c>
      <c r="AS70" s="282">
        <f t="shared" si="14"/>
        <v>955.71586356020248</v>
      </c>
      <c r="AT70" s="282">
        <f t="shared" si="14"/>
        <v>1005.425568593613</v>
      </c>
      <c r="AU70" s="282">
        <f t="shared" si="14"/>
        <v>1057.6360228246872</v>
      </c>
      <c r="AV70" s="282">
        <f t="shared" si="14"/>
        <v>1112.4747644625063</v>
      </c>
      <c r="AW70" s="282">
        <f t="shared" si="14"/>
        <v>1170.0758361648141</v>
      </c>
      <c r="AX70" s="282">
        <f t="shared" si="14"/>
        <v>1230.5801167648999</v>
      </c>
      <c r="AY70" s="282">
        <f t="shared" si="14"/>
        <v>1294.1356699165499</v>
      </c>
      <c r="AZ70" s="282">
        <f t="shared" si="14"/>
        <v>1360.8981105198943</v>
      </c>
      <c r="BA70" s="282">
        <f t="shared" si="14"/>
        <v>1431.0309898349683</v>
      </c>
      <c r="BB70" s="287">
        <f t="shared" ref="BB70:BB77" si="15">SUM(AM70:BA70)</f>
        <v>15433.834692753902</v>
      </c>
    </row>
    <row r="71" spans="1:54" ht="12" customHeight="1" x14ac:dyDescent="0.25">
      <c r="A71" s="380" t="s">
        <v>245</v>
      </c>
      <c r="B71" s="381"/>
      <c r="C71" s="381"/>
      <c r="D71" s="381"/>
      <c r="E71" s="381"/>
      <c r="F71" s="381"/>
      <c r="G71" s="381"/>
      <c r="H71" s="381"/>
      <c r="I71" s="381"/>
      <c r="J71" s="381"/>
      <c r="K71" s="381"/>
      <c r="L71" s="381"/>
      <c r="M71" s="381"/>
      <c r="N71" s="381"/>
      <c r="O71" s="381"/>
      <c r="P71" s="381"/>
      <c r="Q71" s="381"/>
      <c r="R71" s="381"/>
      <c r="S71" s="381"/>
      <c r="T71" s="381"/>
      <c r="U71" s="381"/>
      <c r="V71" s="381"/>
      <c r="W71" s="381"/>
      <c r="X71" s="381"/>
      <c r="Y71" s="381"/>
      <c r="Z71" s="381"/>
      <c r="AA71" s="381"/>
      <c r="AB71" s="381"/>
      <c r="AC71" s="381"/>
      <c r="AD71" s="381"/>
      <c r="AE71" s="381"/>
      <c r="AF71" s="381"/>
      <c r="AG71" s="381"/>
      <c r="AH71" s="381"/>
      <c r="AI71" s="381"/>
      <c r="AJ71" s="381"/>
      <c r="AK71" s="382"/>
      <c r="AL71" s="382"/>
      <c r="AM71" s="288">
        <f>AM61</f>
        <v>30.700319999999994</v>
      </c>
      <c r="AN71" s="267">
        <f>AN61</f>
        <v>30.700319999999994</v>
      </c>
      <c r="AO71" s="267">
        <f t="shared" ref="AO71:BA71" si="16">AO61</f>
        <v>30.700319999999994</v>
      </c>
      <c r="AP71" s="267">
        <f t="shared" si="16"/>
        <v>30.700319999999994</v>
      </c>
      <c r="AQ71" s="267">
        <f t="shared" si="16"/>
        <v>30.700319999999994</v>
      </c>
      <c r="AR71" s="267">
        <f t="shared" si="16"/>
        <v>30.700319999999994</v>
      </c>
      <c r="AS71" s="267">
        <f t="shared" si="16"/>
        <v>30.700319999999994</v>
      </c>
      <c r="AT71" s="267">
        <f t="shared" si="16"/>
        <v>30.700319999999994</v>
      </c>
      <c r="AU71" s="267">
        <f t="shared" si="16"/>
        <v>30.700319999999994</v>
      </c>
      <c r="AV71" s="267">
        <f t="shared" si="16"/>
        <v>30.700319999999994</v>
      </c>
      <c r="AW71" s="267">
        <f t="shared" si="16"/>
        <v>30.700319999999994</v>
      </c>
      <c r="AX71" s="267">
        <f t="shared" si="16"/>
        <v>30.700319999999994</v>
      </c>
      <c r="AY71" s="267">
        <f t="shared" si="16"/>
        <v>30.700319999999994</v>
      </c>
      <c r="AZ71" s="267">
        <f t="shared" si="16"/>
        <v>30.700319999999994</v>
      </c>
      <c r="BA71" s="267">
        <f t="shared" si="16"/>
        <v>30.700319999999994</v>
      </c>
      <c r="BB71" s="289">
        <f t="shared" si="15"/>
        <v>460.50479999999982</v>
      </c>
    </row>
    <row r="72" spans="1:54" ht="12" customHeight="1" x14ac:dyDescent="0.25">
      <c r="A72" s="380" t="s">
        <v>244</v>
      </c>
      <c r="B72" s="381"/>
      <c r="C72" s="381"/>
      <c r="D72" s="381"/>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381"/>
      <c r="AJ72" s="381"/>
      <c r="AK72" s="382"/>
      <c r="AL72" s="382"/>
      <c r="AM72" s="288"/>
      <c r="AN72" s="267"/>
      <c r="AO72" s="267"/>
      <c r="AP72" s="267"/>
      <c r="AQ72" s="267"/>
      <c r="AR72" s="267"/>
      <c r="AS72" s="267"/>
      <c r="AT72" s="267"/>
      <c r="AU72" s="267"/>
      <c r="AV72" s="267"/>
      <c r="AW72" s="267"/>
      <c r="AX72" s="267"/>
      <c r="AY72" s="267"/>
      <c r="AZ72" s="267"/>
      <c r="BA72" s="267"/>
      <c r="BB72" s="289">
        <f t="shared" si="15"/>
        <v>0</v>
      </c>
    </row>
    <row r="73" spans="1:54" ht="12" customHeight="1" x14ac:dyDescent="0.25">
      <c r="A73" s="380" t="s">
        <v>243</v>
      </c>
      <c r="B73" s="381"/>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81"/>
      <c r="AK73" s="382"/>
      <c r="AL73" s="382"/>
      <c r="AM73" s="288">
        <f>AM65</f>
        <v>140.71487548272461</v>
      </c>
      <c r="AN73" s="267">
        <f>AN65</f>
        <v>148.12630824155957</v>
      </c>
      <c r="AO73" s="267">
        <f t="shared" ref="AO73:BA73" si="17">AO65</f>
        <v>155.90883491928707</v>
      </c>
      <c r="AP73" s="267">
        <f t="shared" si="17"/>
        <v>164.08138130577066</v>
      </c>
      <c r="AQ73" s="267">
        <f t="shared" si="17"/>
        <v>172.66383840615694</v>
      </c>
      <c r="AR73" s="267">
        <f t="shared" si="17"/>
        <v>181.67711166685493</v>
      </c>
      <c r="AS73" s="267">
        <f t="shared" si="17"/>
        <v>191.1431727120405</v>
      </c>
      <c r="AT73" s="267">
        <f t="shared" si="17"/>
        <v>201.0851137187226</v>
      </c>
      <c r="AU73" s="267">
        <f t="shared" si="17"/>
        <v>211.52720456493745</v>
      </c>
      <c r="AV73" s="267">
        <f t="shared" si="17"/>
        <v>222.49495289250126</v>
      </c>
      <c r="AW73" s="267">
        <f t="shared" si="17"/>
        <v>234.01516723296282</v>
      </c>
      <c r="AX73" s="267">
        <f t="shared" si="17"/>
        <v>246.11602335297999</v>
      </c>
      <c r="AY73" s="267">
        <f t="shared" si="17"/>
        <v>258.82713398330998</v>
      </c>
      <c r="AZ73" s="267">
        <f t="shared" si="17"/>
        <v>272.17962210397889</v>
      </c>
      <c r="BA73" s="267">
        <f t="shared" si="17"/>
        <v>286.20619796699367</v>
      </c>
      <c r="BB73" s="289">
        <f t="shared" si="15"/>
        <v>3086.7669385507811</v>
      </c>
    </row>
    <row r="74" spans="1:54" ht="12" customHeight="1" x14ac:dyDescent="0.25">
      <c r="A74" s="380" t="s">
        <v>242</v>
      </c>
      <c r="B74" s="381"/>
      <c r="C74" s="381"/>
      <c r="D74" s="381"/>
      <c r="E74" s="381"/>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D74" s="381"/>
      <c r="AE74" s="381"/>
      <c r="AF74" s="381"/>
      <c r="AG74" s="381"/>
      <c r="AH74" s="381"/>
      <c r="AI74" s="381"/>
      <c r="AJ74" s="381"/>
      <c r="AK74" s="382"/>
      <c r="AL74" s="382"/>
      <c r="AM74" s="288"/>
      <c r="AN74" s="288"/>
      <c r="AO74" s="288"/>
      <c r="AP74" s="288"/>
      <c r="AQ74" s="288"/>
      <c r="AR74" s="288"/>
      <c r="AS74" s="288"/>
      <c r="AT74" s="288"/>
      <c r="AU74" s="288"/>
      <c r="AV74" s="288"/>
      <c r="AW74" s="288"/>
      <c r="AX74" s="288"/>
      <c r="AY74" s="288"/>
      <c r="AZ74" s="288"/>
      <c r="BA74" s="288"/>
      <c r="BB74" s="289">
        <f t="shared" si="15"/>
        <v>0</v>
      </c>
    </row>
    <row r="75" spans="1:54" ht="12" customHeight="1" x14ac:dyDescent="0.25">
      <c r="A75" s="380" t="s">
        <v>241</v>
      </c>
      <c r="B75" s="381"/>
      <c r="C75" s="381"/>
      <c r="D75" s="381"/>
      <c r="E75" s="381"/>
      <c r="F75" s="381"/>
      <c r="G75" s="381"/>
      <c r="H75" s="381"/>
      <c r="I75" s="381"/>
      <c r="J75" s="381"/>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81"/>
      <c r="AK75" s="382"/>
      <c r="AL75" s="382"/>
      <c r="AM75" s="288"/>
      <c r="AN75" s="288"/>
      <c r="AO75" s="288"/>
      <c r="AP75" s="288"/>
      <c r="AQ75" s="288"/>
      <c r="AR75" s="288"/>
      <c r="AS75" s="288"/>
      <c r="AT75" s="288"/>
      <c r="AU75" s="288"/>
      <c r="AV75" s="288"/>
      <c r="AW75" s="288"/>
      <c r="AX75" s="288"/>
      <c r="AY75" s="288"/>
      <c r="AZ75" s="288"/>
      <c r="BA75" s="288"/>
      <c r="BB75" s="289">
        <f t="shared" si="15"/>
        <v>0</v>
      </c>
    </row>
    <row r="76" spans="1:54" ht="12.75" customHeight="1" x14ac:dyDescent="0.25">
      <c r="A76" s="380" t="s">
        <v>240</v>
      </c>
      <c r="B76" s="381"/>
      <c r="C76" s="381"/>
      <c r="D76" s="381"/>
      <c r="E76" s="381"/>
      <c r="F76" s="381"/>
      <c r="G76" s="381"/>
      <c r="H76" s="381"/>
      <c r="I76" s="381"/>
      <c r="J76" s="381"/>
      <c r="K76" s="381"/>
      <c r="L76" s="381"/>
      <c r="M76" s="381"/>
      <c r="N76" s="381"/>
      <c r="O76" s="381"/>
      <c r="P76" s="381"/>
      <c r="Q76" s="381"/>
      <c r="R76" s="381"/>
      <c r="S76" s="381"/>
      <c r="T76" s="381"/>
      <c r="U76" s="381"/>
      <c r="V76" s="381"/>
      <c r="W76" s="381"/>
      <c r="X76" s="381"/>
      <c r="Y76" s="381"/>
      <c r="Z76" s="381"/>
      <c r="AA76" s="381"/>
      <c r="AB76" s="381"/>
      <c r="AC76" s="381"/>
      <c r="AD76" s="381"/>
      <c r="AE76" s="381"/>
      <c r="AF76" s="381"/>
      <c r="AG76" s="381"/>
      <c r="AH76" s="381"/>
      <c r="AI76" s="381"/>
      <c r="AJ76" s="381"/>
      <c r="AK76" s="382"/>
      <c r="AL76" s="382"/>
      <c r="AM76" s="288"/>
      <c r="AN76" s="288"/>
      <c r="AO76" s="288"/>
      <c r="AP76" s="288"/>
      <c r="AQ76" s="288"/>
      <c r="AR76" s="288"/>
      <c r="AS76" s="288"/>
      <c r="AT76" s="288"/>
      <c r="AU76" s="288"/>
      <c r="AV76" s="288"/>
      <c r="AW76" s="288"/>
      <c r="AX76" s="288"/>
      <c r="AY76" s="288"/>
      <c r="AZ76" s="288"/>
      <c r="BA76" s="288"/>
      <c r="BB76" s="289">
        <f t="shared" si="15"/>
        <v>0</v>
      </c>
    </row>
    <row r="77" spans="1:54" ht="12.75" customHeight="1" x14ac:dyDescent="0.25">
      <c r="A77" s="380" t="s">
        <v>239</v>
      </c>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81"/>
      <c r="Z77" s="381"/>
      <c r="AA77" s="381"/>
      <c r="AB77" s="381"/>
      <c r="AC77" s="381"/>
      <c r="AD77" s="381"/>
      <c r="AE77" s="381"/>
      <c r="AF77" s="381"/>
      <c r="AG77" s="381"/>
      <c r="AH77" s="381"/>
      <c r="AI77" s="381"/>
      <c r="AJ77" s="381"/>
      <c r="AK77" s="382"/>
      <c r="AL77" s="382"/>
      <c r="AM77" s="288"/>
      <c r="AN77" s="288"/>
      <c r="AO77" s="288"/>
      <c r="AP77" s="288"/>
      <c r="AQ77" s="288"/>
      <c r="AR77" s="288"/>
      <c r="AS77" s="288"/>
      <c r="AT77" s="288"/>
      <c r="AU77" s="288"/>
      <c r="AV77" s="288"/>
      <c r="AW77" s="288"/>
      <c r="AX77" s="288"/>
      <c r="AY77" s="288"/>
      <c r="AZ77" s="288"/>
      <c r="BA77" s="288"/>
      <c r="BB77" s="289">
        <f t="shared" si="15"/>
        <v>0</v>
      </c>
    </row>
    <row r="78" spans="1:54" ht="12" customHeight="1" x14ac:dyDescent="0.25">
      <c r="A78" s="450" t="s">
        <v>238</v>
      </c>
      <c r="B78" s="451"/>
      <c r="C78" s="451"/>
      <c r="D78" s="451"/>
      <c r="E78" s="451"/>
      <c r="F78" s="451"/>
      <c r="G78" s="451"/>
      <c r="H78" s="451"/>
      <c r="I78" s="451"/>
      <c r="J78" s="451"/>
      <c r="K78" s="451"/>
      <c r="L78" s="451"/>
      <c r="M78" s="451"/>
      <c r="N78" s="451"/>
      <c r="O78" s="451"/>
      <c r="P78" s="451"/>
      <c r="Q78" s="451"/>
      <c r="R78" s="451"/>
      <c r="S78" s="451"/>
      <c r="T78" s="451"/>
      <c r="U78" s="451"/>
      <c r="V78" s="451"/>
      <c r="W78" s="451"/>
      <c r="X78" s="451"/>
      <c r="Y78" s="451"/>
      <c r="Z78" s="451"/>
      <c r="AA78" s="451"/>
      <c r="AB78" s="451"/>
      <c r="AC78" s="451"/>
      <c r="AD78" s="451"/>
      <c r="AE78" s="451"/>
      <c r="AF78" s="451"/>
      <c r="AG78" s="451"/>
      <c r="AH78" s="451"/>
      <c r="AI78" s="451"/>
      <c r="AJ78" s="451"/>
      <c r="AK78" s="447"/>
      <c r="AL78" s="447"/>
      <c r="AM78" s="286">
        <f>AM70-AM73-AK20</f>
        <v>102.3547019308985</v>
      </c>
      <c r="AN78" s="286">
        <f>AN70-AN73-AN76-AN77</f>
        <v>592.50523296623828</v>
      </c>
      <c r="AO78" s="286">
        <f t="shared" ref="AO78:BA78" si="18">AO70-AO73-AO76-AO77</f>
        <v>623.63533967714818</v>
      </c>
      <c r="AP78" s="286">
        <f t="shared" si="18"/>
        <v>656.32552522308265</v>
      </c>
      <c r="AQ78" s="286">
        <f t="shared" si="18"/>
        <v>690.65535362462765</v>
      </c>
      <c r="AR78" s="286">
        <f t="shared" si="18"/>
        <v>726.70844666741971</v>
      </c>
      <c r="AS78" s="286">
        <f t="shared" si="18"/>
        <v>764.57269084816198</v>
      </c>
      <c r="AT78" s="286">
        <f t="shared" si="18"/>
        <v>804.34045487489038</v>
      </c>
      <c r="AU78" s="286">
        <f t="shared" si="18"/>
        <v>846.1088182597498</v>
      </c>
      <c r="AV78" s="286">
        <f t="shared" si="18"/>
        <v>889.97981157000504</v>
      </c>
      <c r="AW78" s="286">
        <f t="shared" si="18"/>
        <v>936.0606689318513</v>
      </c>
      <c r="AX78" s="286">
        <f t="shared" si="18"/>
        <v>984.46409341191998</v>
      </c>
      <c r="AY78" s="286">
        <f t="shared" si="18"/>
        <v>1035.3085359332399</v>
      </c>
      <c r="AZ78" s="286">
        <f t="shared" si="18"/>
        <v>1088.7184884159155</v>
      </c>
      <c r="BA78" s="286">
        <f t="shared" si="18"/>
        <v>1144.8247918679747</v>
      </c>
      <c r="BB78" s="287">
        <f>SUM(AM78:AR78)</f>
        <v>3392.1846000894147</v>
      </c>
    </row>
    <row r="79" spans="1:54" ht="12" customHeight="1" x14ac:dyDescent="0.25">
      <c r="A79" s="450" t="s">
        <v>237</v>
      </c>
      <c r="B79" s="451"/>
      <c r="C79" s="451"/>
      <c r="D79" s="451"/>
      <c r="E79" s="451"/>
      <c r="F79" s="451"/>
      <c r="G79" s="451"/>
      <c r="H79" s="451"/>
      <c r="I79" s="451"/>
      <c r="J79" s="451"/>
      <c r="K79" s="451"/>
      <c r="L79" s="451"/>
      <c r="M79" s="451"/>
      <c r="N79" s="451"/>
      <c r="O79" s="451"/>
      <c r="P79" s="451"/>
      <c r="Q79" s="451"/>
      <c r="R79" s="451"/>
      <c r="S79" s="451"/>
      <c r="T79" s="451"/>
      <c r="U79" s="451"/>
      <c r="V79" s="451"/>
      <c r="W79" s="451"/>
      <c r="X79" s="451"/>
      <c r="Y79" s="451"/>
      <c r="Z79" s="451"/>
      <c r="AA79" s="451"/>
      <c r="AB79" s="451"/>
      <c r="AC79" s="451"/>
      <c r="AD79" s="451"/>
      <c r="AE79" s="451"/>
      <c r="AF79" s="451"/>
      <c r="AG79" s="451"/>
      <c r="AH79" s="451"/>
      <c r="AI79" s="451"/>
      <c r="AJ79" s="451"/>
      <c r="AK79" s="447"/>
      <c r="AL79" s="447"/>
      <c r="AM79" s="286">
        <f>AM78</f>
        <v>102.3547019308985</v>
      </c>
      <c r="AN79" s="286">
        <f>AM79+AN78</f>
        <v>694.85993489713678</v>
      </c>
      <c r="AO79" s="286">
        <f>AN79+AO78</f>
        <v>1318.4952745742848</v>
      </c>
      <c r="AP79" s="286">
        <f>AO79+AP78</f>
        <v>1974.8207997973675</v>
      </c>
      <c r="AQ79" s="286">
        <f>AP79+AQ78</f>
        <v>2665.4761534219951</v>
      </c>
      <c r="AR79" s="286">
        <f t="shared" ref="AR79:BA79" si="19">AQ79+AR78</f>
        <v>3392.1846000894147</v>
      </c>
      <c r="AS79" s="286">
        <f t="shared" si="19"/>
        <v>4156.7572909375767</v>
      </c>
      <c r="AT79" s="286">
        <f t="shared" si="19"/>
        <v>4961.0977458124671</v>
      </c>
      <c r="AU79" s="286">
        <f t="shared" si="19"/>
        <v>5807.2065640722167</v>
      </c>
      <c r="AV79" s="286">
        <f t="shared" si="19"/>
        <v>6697.1863756422217</v>
      </c>
      <c r="AW79" s="286">
        <f t="shared" si="19"/>
        <v>7633.2470445740728</v>
      </c>
      <c r="AX79" s="286">
        <f t="shared" si="19"/>
        <v>8617.7111379859925</v>
      </c>
      <c r="AY79" s="286">
        <f t="shared" si="19"/>
        <v>9653.0196739192324</v>
      </c>
      <c r="AZ79" s="286">
        <f t="shared" si="19"/>
        <v>10741.738162335148</v>
      </c>
      <c r="BA79" s="286">
        <f t="shared" si="19"/>
        <v>11886.562954203124</v>
      </c>
      <c r="BB79" s="287">
        <f>BB78</f>
        <v>3392.1846000894147</v>
      </c>
    </row>
    <row r="80" spans="1:54" ht="12" customHeight="1" x14ac:dyDescent="0.25">
      <c r="A80" s="380" t="s">
        <v>236</v>
      </c>
      <c r="B80" s="381"/>
      <c r="C80" s="381"/>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2"/>
      <c r="AL80" s="382"/>
      <c r="AM80" s="290">
        <f>1/(1+$AK39/100)^((AM69/2))</f>
        <v>0.95346258924559224</v>
      </c>
      <c r="AN80" s="290">
        <f>1/(1+$AK39/100)^((AN69+AM69)/2)</f>
        <v>0.86678417204144742</v>
      </c>
      <c r="AO80" s="290">
        <f>1/(1+$AK39/100)^((AO69+AN69)/2)</f>
        <v>0.78798561094677033</v>
      </c>
      <c r="AP80" s="290">
        <f>1/(1+$AK39/100)^((AP69+AO69)/2)</f>
        <v>0.71635055540615489</v>
      </c>
      <c r="AQ80" s="290">
        <f t="shared" ref="AQ80:BA80" si="20">1/(1+$AK39/100)^((AQ69+AP69)/2)</f>
        <v>0.65122777764195883</v>
      </c>
      <c r="AR80" s="290">
        <f t="shared" si="20"/>
        <v>0.59202525240178083</v>
      </c>
      <c r="AS80" s="290">
        <f t="shared" si="20"/>
        <v>0.53820477491070973</v>
      </c>
      <c r="AT80" s="290">
        <f t="shared" si="20"/>
        <v>0.48927706810064514</v>
      </c>
      <c r="AU80" s="290">
        <f t="shared" si="20"/>
        <v>0.44479733463695009</v>
      </c>
      <c r="AV80" s="290">
        <f t="shared" si="20"/>
        <v>0.4043612133063183</v>
      </c>
      <c r="AW80" s="290">
        <f t="shared" si="20"/>
        <v>0.36760110300574383</v>
      </c>
      <c r="AX80" s="290">
        <f t="shared" si="20"/>
        <v>0.33418282091431251</v>
      </c>
      <c r="AY80" s="290">
        <f t="shared" si="20"/>
        <v>0.30380256446755688</v>
      </c>
      <c r="AZ80" s="290">
        <f t="shared" si="20"/>
        <v>0.27618414951596076</v>
      </c>
      <c r="BA80" s="290">
        <f t="shared" si="20"/>
        <v>0.25107649955996431</v>
      </c>
      <c r="BB80" s="289"/>
    </row>
    <row r="81" spans="1:54" ht="13.5" customHeight="1" x14ac:dyDescent="0.25">
      <c r="A81" s="444" t="s">
        <v>235</v>
      </c>
      <c r="B81" s="445"/>
      <c r="C81" s="445"/>
      <c r="D81" s="445"/>
      <c r="E81" s="445"/>
      <c r="F81" s="445"/>
      <c r="G81" s="445"/>
      <c r="H81" s="445"/>
      <c r="I81" s="445"/>
      <c r="J81" s="445"/>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446"/>
      <c r="AK81" s="447"/>
      <c r="AL81" s="447"/>
      <c r="AM81" s="286">
        <f>AM79</f>
        <v>102.3547019308985</v>
      </c>
      <c r="AN81" s="286">
        <f>AN82+AM81</f>
        <v>615.92885971776423</v>
      </c>
      <c r="AO81" s="286">
        <f>AO82+AN81</f>
        <v>1107.3445338612585</v>
      </c>
      <c r="AP81" s="286">
        <f t="shared" ref="AP81:BA81" si="21">AP82+AO81</f>
        <v>1577.5036883820501</v>
      </c>
      <c r="AQ81" s="286">
        <f t="shared" si="21"/>
        <v>2027.2776394395376</v>
      </c>
      <c r="AR81" s="286">
        <f t="shared" si="21"/>
        <v>2457.507391000323</v>
      </c>
      <c r="AS81" s="286">
        <f t="shared" si="21"/>
        <v>2869.0040639811336</v>
      </c>
      <c r="AT81" s="286">
        <f t="shared" si="21"/>
        <v>3262.5494034970593</v>
      </c>
      <c r="AU81" s="286">
        <f t="shared" si="21"/>
        <v>3638.8963506718155</v>
      </c>
      <c r="AV81" s="286">
        <f t="shared" si="21"/>
        <v>3998.7696670963915</v>
      </c>
      <c r="AW81" s="286">
        <f t="shared" si="21"/>
        <v>4342.8666014760347</v>
      </c>
      <c r="AX81" s="286">
        <f t="shared" si="21"/>
        <v>4671.8575893012812</v>
      </c>
      <c r="AY81" s="286">
        <f t="shared" si="21"/>
        <v>4986.3869775329513</v>
      </c>
      <c r="AZ81" s="286">
        <f t="shared" si="21"/>
        <v>5287.073767318403</v>
      </c>
      <c r="BA81" s="286">
        <f t="shared" si="21"/>
        <v>5574.512368670079</v>
      </c>
      <c r="BB81" s="287">
        <f>BB82</f>
        <v>3696.8601796586795</v>
      </c>
    </row>
    <row r="82" spans="1:54" x14ac:dyDescent="0.25">
      <c r="A82" s="444" t="s">
        <v>234</v>
      </c>
      <c r="B82" s="445"/>
      <c r="C82" s="445"/>
      <c r="D82" s="445"/>
      <c r="E82" s="445"/>
      <c r="F82" s="445"/>
      <c r="G82" s="445"/>
      <c r="H82" s="445"/>
      <c r="I82" s="445"/>
      <c r="J82" s="445"/>
      <c r="K82" s="445"/>
      <c r="L82" s="445"/>
      <c r="M82" s="445"/>
      <c r="N82" s="445"/>
      <c r="O82" s="445"/>
      <c r="P82" s="445"/>
      <c r="Q82" s="445"/>
      <c r="R82" s="445"/>
      <c r="S82" s="445"/>
      <c r="T82" s="445"/>
      <c r="U82" s="445"/>
      <c r="V82" s="445"/>
      <c r="W82" s="445"/>
      <c r="X82" s="445"/>
      <c r="Y82" s="445"/>
      <c r="Z82" s="445"/>
      <c r="AA82" s="445"/>
      <c r="AB82" s="445"/>
      <c r="AC82" s="445"/>
      <c r="AD82" s="445"/>
      <c r="AE82" s="445"/>
      <c r="AF82" s="445"/>
      <c r="AG82" s="445"/>
      <c r="AH82" s="445"/>
      <c r="AI82" s="445"/>
      <c r="AJ82" s="446"/>
      <c r="AK82" s="447"/>
      <c r="AL82" s="447"/>
      <c r="AM82" s="286">
        <f>(AM70-AM73)*AM80</f>
        <v>536.66547809251881</v>
      </c>
      <c r="AN82" s="286">
        <f>(AN70-AN73)*AN80</f>
        <v>513.57415778686573</v>
      </c>
      <c r="AO82" s="286">
        <f t="shared" ref="AO82:BA82" si="22">(AO70-AO73)*AO80</f>
        <v>491.41567414349424</v>
      </c>
      <c r="AP82" s="286">
        <f t="shared" si="22"/>
        <v>470.15915452079156</v>
      </c>
      <c r="AQ82" s="286">
        <f t="shared" si="22"/>
        <v>449.77395105748747</v>
      </c>
      <c r="AR82" s="286">
        <f t="shared" si="22"/>
        <v>430.22975156078525</v>
      </c>
      <c r="AS82" s="286">
        <f t="shared" si="22"/>
        <v>411.49667298081067</v>
      </c>
      <c r="AT82" s="286">
        <f t="shared" si="22"/>
        <v>393.5453395159256</v>
      </c>
      <c r="AU82" s="286">
        <f t="shared" si="22"/>
        <v>376.34694717475634</v>
      </c>
      <c r="AV82" s="286">
        <f t="shared" si="22"/>
        <v>359.87331642457576</v>
      </c>
      <c r="AW82" s="286">
        <f t="shared" si="22"/>
        <v>344.09693437964296</v>
      </c>
      <c r="AX82" s="286">
        <f t="shared" si="22"/>
        <v>328.99098782524669</v>
      </c>
      <c r="AY82" s="286">
        <f t="shared" si="22"/>
        <v>314.52938823167005</v>
      </c>
      <c r="AZ82" s="286">
        <f t="shared" si="22"/>
        <v>300.68678978545199</v>
      </c>
      <c r="BA82" s="286">
        <f t="shared" si="22"/>
        <v>287.4386013516758</v>
      </c>
      <c r="BB82" s="287">
        <f>SUM(AM82:AT82)</f>
        <v>3696.8601796586795</v>
      </c>
    </row>
    <row r="83" spans="1:54" ht="14.25" customHeight="1" x14ac:dyDescent="0.25">
      <c r="A83" s="465" t="s">
        <v>233</v>
      </c>
      <c r="B83" s="466"/>
      <c r="C83" s="466"/>
      <c r="D83" s="466"/>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s="258"/>
      <c r="AC83" s="258"/>
      <c r="AD83" s="258"/>
      <c r="AE83" s="258"/>
      <c r="AF83" s="258"/>
      <c r="AG83" s="258"/>
      <c r="AH83" s="258"/>
      <c r="AI83" s="258"/>
      <c r="AJ83" s="258"/>
      <c r="AK83" s="464">
        <f>BB82/(AK20+1)</f>
        <v>8.0104479512643856</v>
      </c>
      <c r="AL83" s="464"/>
      <c r="AM83" s="290"/>
      <c r="AN83" s="290"/>
      <c r="AO83" s="290"/>
      <c r="AP83" s="290"/>
      <c r="AQ83" s="290"/>
      <c r="AR83" s="290"/>
      <c r="AS83" s="290"/>
      <c r="AT83" s="290"/>
      <c r="AU83" s="290"/>
      <c r="AV83" s="290"/>
      <c r="AW83" s="290"/>
      <c r="AX83" s="290"/>
      <c r="AY83" s="290"/>
      <c r="AZ83" s="290"/>
      <c r="BA83" s="290"/>
      <c r="BB83" s="287"/>
    </row>
    <row r="84" spans="1:54" x14ac:dyDescent="0.25">
      <c r="A84" s="465" t="s">
        <v>232</v>
      </c>
      <c r="B84" s="466"/>
      <c r="C84" s="466"/>
      <c r="D84" s="466"/>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s="258"/>
      <c r="AC84" s="258"/>
      <c r="AD84" s="258"/>
      <c r="AE84" s="258"/>
      <c r="AF84" s="258"/>
      <c r="AG84" s="258"/>
      <c r="AH84" s="258"/>
      <c r="AI84" s="258"/>
      <c r="AJ84" s="258"/>
      <c r="AK84" s="464">
        <f>MAX(AL84:BO84)*1</f>
        <v>0.82725097393910985</v>
      </c>
      <c r="AL84" s="464">
        <f>MAX(AM84:BP84)*1</f>
        <v>0.82725097393910985</v>
      </c>
      <c r="AM84" s="286">
        <f>IF(AN79&lt;0,0,AM69-AM79/AN78)</f>
        <v>0.82725097393910985</v>
      </c>
      <c r="AN84" s="286">
        <f>IF(AM84&gt;0,0,IF(AO79&lt;0,0,AN69-AN79/AO78))</f>
        <v>0</v>
      </c>
      <c r="AO84" s="286">
        <f>IF(SUM(AM84:AN84)&gt;0,0,IF(AP79&lt;0,0,AO69-AO79/AP78))</f>
        <v>0</v>
      </c>
      <c r="AP84" s="286">
        <f>IF(SUM(AM84:AO84)&gt;0,0,IF(AQ79&lt;0,0,AP69-AP79/AQ78))</f>
        <v>0</v>
      </c>
      <c r="AQ84" s="286">
        <f>IF(SUM(AM84:AP84)&gt;0,0,IF(AR79&lt;0,0,AQ69-AQ79/AR78))</f>
        <v>0</v>
      </c>
      <c r="AR84" s="286">
        <f>IF(SUM(AM84:AQ84)&gt;0,0,IF(AS79&lt;0,0,AR69-AR79/AS78))</f>
        <v>0</v>
      </c>
      <c r="AS84" s="286">
        <f>IF(SUM($AM84:AR84)&gt;0,0,IF(AT79&lt;0,0,AS69-AS79/AT78))</f>
        <v>0</v>
      </c>
      <c r="AT84" s="286">
        <f>IF(SUM($AM84:AS84)&gt;0,0,IF(AU79&lt;0,0,AT69-AT79/AU78))</f>
        <v>0</v>
      </c>
      <c r="AU84" s="286">
        <f>IF(SUM($AM84:AT84)&gt;0,0,IF(AV79&lt;0,0,AU69-AU79/AV78))</f>
        <v>0</v>
      </c>
      <c r="AV84" s="286">
        <f>IF(SUM($AM84:AU84)&gt;0,0,IF(AW79&lt;0,0,AV69-AV79/AW78))</f>
        <v>0</v>
      </c>
      <c r="AW84" s="286">
        <f>IF(SUM($AM84:AV84)&gt;0,0,IF(AX79&lt;0,0,AW69-AW79/AX78))</f>
        <v>0</v>
      </c>
      <c r="AX84" s="286">
        <f>IF(SUM($AM84:AW84)&gt;0,0,IF(AY79&lt;0,0,AX69-AX79/AY78))</f>
        <v>0</v>
      </c>
      <c r="AY84" s="286">
        <f>IF(SUM($AM84:AX84)&gt;0,0,IF(AZ79&lt;0,0,AY69-AY79/AZ78))</f>
        <v>0</v>
      </c>
      <c r="AZ84" s="286">
        <f>IF(SUM($AM84:AY84)&gt;0,0,IF(BA79&lt;0,0,AZ69-AZ79/BA78))</f>
        <v>0</v>
      </c>
      <c r="BA84" s="286">
        <f>IF(SUM($AM84:AZ84)&gt;0,0,IF(BB79&lt;0,0,BA69-BA79/BB78))</f>
        <v>0</v>
      </c>
      <c r="BB84" s="287"/>
    </row>
    <row r="85" spans="1:54" ht="15.75" customHeight="1" thickBot="1" x14ac:dyDescent="0.3">
      <c r="A85" s="82" t="s">
        <v>231</v>
      </c>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401">
        <f>MAX(AL85:BC85)</f>
        <v>0.83382057795148568</v>
      </c>
      <c r="AL85" s="401">
        <f>MAX(AM85:BD85)</f>
        <v>0.83382057795148568</v>
      </c>
      <c r="AM85" s="197">
        <f>IF(AN82&lt;0,0,AM69-AM81/AN81)</f>
        <v>0.83382057795148568</v>
      </c>
      <c r="AN85" s="197">
        <f>IF(AM85&gt;0,0,IF(AO81&lt;0,0,AN69-AN81/AO82))</f>
        <v>0</v>
      </c>
      <c r="AO85" s="197">
        <f>IF(SUM($AM85:AN85)&gt;0,0,IF(AP81&lt;0,0,AO69-AO81/AP82))</f>
        <v>0</v>
      </c>
      <c r="AP85" s="197">
        <f>IF(SUM($AM85:AO85)&gt;0,0,IF(AQ81&lt;0,0,AP69-AP81/AQ82))</f>
        <v>0</v>
      </c>
      <c r="AQ85" s="197">
        <f>IF(SUM($AM85:AP85)&gt;0,0,IF(AR81&lt;0,0,AQ69-AQ81/AR82))</f>
        <v>0</v>
      </c>
      <c r="AR85" s="197">
        <f>IF(SUM($AM85:AQ85)&gt;0,0,IF(AS81&lt;0,0,AR69-AR81/AS82))</f>
        <v>0</v>
      </c>
      <c r="AS85" s="197">
        <f>IF(SUM($AM85:AR85)&gt;0,0,IF(AT81&lt;0,0,AS69-AS81/AT82))</f>
        <v>0</v>
      </c>
      <c r="AT85" s="197">
        <f>IF(SUM($AM85:AS85)&gt;0,0,IF(AU81&lt;0,0,AT69-AT81/AU82))</f>
        <v>0</v>
      </c>
      <c r="AU85" s="197">
        <f>IF(SUM($AM85:AT85)&gt;0,0,IF(AV81&lt;0,0,AU69-AU81/AV82))</f>
        <v>0</v>
      </c>
      <c r="AV85" s="197">
        <f>IF(SUM($AM85:AU85)&gt;0,0,IF(AW81&lt;0,0,AV69-AV81/AW82))</f>
        <v>0</v>
      </c>
      <c r="AW85" s="197">
        <f>IF(SUM($AM85:AV85)&gt;0,0,IF(AX81&lt;0,0,AW69-AW81/AX82))</f>
        <v>0</v>
      </c>
      <c r="AX85" s="197">
        <f>IF(SUM($AM85:AW85)&gt;0,0,IF(AY81&lt;0,0,AX69-AX81/AY82))</f>
        <v>0</v>
      </c>
      <c r="AY85" s="197">
        <f>IF(SUM($AM85:AX85)&gt;0,0,IF(AZ81&lt;0,0,AY69-AY81/AZ82))</f>
        <v>0</v>
      </c>
      <c r="AZ85" s="197">
        <f>IF(SUM($AM85:AY85)&gt;0,0,IF(BA81&lt;0,0,AZ69-AZ81/BA82))</f>
        <v>0</v>
      </c>
      <c r="BA85" s="197">
        <f>IF(SUM($AM85:AZ85)&gt;0,0,IF(BB81&lt;0,0,BA69-BA81/BB82))</f>
        <v>0</v>
      </c>
      <c r="BB85" s="291"/>
    </row>
    <row r="86" spans="1:54" ht="3" customHeight="1" x14ac:dyDescent="0.25">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row>
    <row r="87" spans="1:54" ht="13.5" customHeight="1" x14ac:dyDescent="0.25">
      <c r="A87" s="75" t="s">
        <v>230</v>
      </c>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row>
    <row r="88" spans="1:54" ht="13.5" customHeight="1" x14ac:dyDescent="0.25">
      <c r="A88" s="79" t="s">
        <v>229</v>
      </c>
      <c r="B88" s="77"/>
      <c r="C88" s="78"/>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6"/>
      <c r="AP88" s="76"/>
      <c r="AQ88" s="76"/>
    </row>
    <row r="89" spans="1:54" ht="11.25" customHeight="1" x14ac:dyDescent="0.25">
      <c r="A89" s="79" t="s">
        <v>228</v>
      </c>
      <c r="B89" s="77"/>
      <c r="C89" s="78"/>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6"/>
      <c r="AP89" s="76"/>
      <c r="AQ89" s="76"/>
    </row>
    <row r="90" spans="1:54" x14ac:dyDescent="0.25">
      <c r="A90" s="79" t="s">
        <v>227</v>
      </c>
      <c r="B90" s="77"/>
      <c r="C90" s="78"/>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6"/>
      <c r="AP90" s="76"/>
      <c r="AQ90" s="76"/>
    </row>
    <row r="91" spans="1:54" x14ac:dyDescent="0.25">
      <c r="A91" s="75" t="s">
        <v>226</v>
      </c>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row>
    <row r="95" spans="1:54" ht="38.25" hidden="1" customHeight="1" x14ac:dyDescent="0.25">
      <c r="A95" s="396" t="s">
        <v>286</v>
      </c>
      <c r="B95" s="396"/>
      <c r="C95" s="396"/>
      <c r="D95" s="396"/>
      <c r="E95" s="396"/>
      <c r="F95" s="396"/>
      <c r="G95" s="396"/>
      <c r="H95" s="396"/>
      <c r="I95" s="396"/>
      <c r="J95" s="396"/>
      <c r="K95" s="396"/>
      <c r="L95" s="396"/>
      <c r="M95" s="396"/>
      <c r="N95" s="396"/>
      <c r="O95" s="396"/>
      <c r="P95" s="396"/>
      <c r="Q95" s="396"/>
      <c r="R95" s="396"/>
      <c r="S95" s="396"/>
      <c r="T95" s="396"/>
      <c r="U95" s="396"/>
      <c r="V95" s="396"/>
      <c r="W95" s="396"/>
      <c r="X95" s="396"/>
      <c r="Y95" s="396"/>
      <c r="Z95" s="396"/>
      <c r="AA95" s="396"/>
      <c r="AB95" s="396"/>
      <c r="AC95" s="396"/>
      <c r="AD95" s="396"/>
      <c r="AE95" s="396"/>
      <c r="AF95" s="396"/>
      <c r="AG95" s="396"/>
      <c r="AH95" s="396"/>
      <c r="AI95" s="396"/>
      <c r="AJ95" s="396"/>
      <c r="AK95" s="397" t="s">
        <v>570</v>
      </c>
      <c r="AL95" s="397"/>
      <c r="AM95" s="301"/>
    </row>
    <row r="96" spans="1:54" hidden="1" x14ac:dyDescent="0.25">
      <c r="A96" s="398" t="s">
        <v>571</v>
      </c>
      <c r="B96" s="399"/>
      <c r="C96" s="399"/>
      <c r="D96" s="399"/>
      <c r="E96" s="399"/>
      <c r="F96" s="399"/>
      <c r="G96" s="399"/>
      <c r="H96" s="399"/>
      <c r="I96" s="399"/>
      <c r="J96" s="399"/>
      <c r="K96" s="399"/>
      <c r="L96" s="399"/>
      <c r="M96" s="399"/>
      <c r="N96" s="399"/>
      <c r="O96" s="399"/>
      <c r="P96" s="399"/>
      <c r="Q96" s="399"/>
      <c r="R96" s="399"/>
      <c r="S96" s="399"/>
      <c r="T96" s="399"/>
      <c r="U96" s="399"/>
      <c r="V96" s="399"/>
      <c r="W96" s="399"/>
      <c r="X96" s="399"/>
      <c r="Y96" s="399"/>
      <c r="Z96" s="399"/>
      <c r="AA96" s="399"/>
      <c r="AB96" s="399"/>
      <c r="AC96" s="399"/>
      <c r="AD96" s="399"/>
      <c r="AE96" s="399"/>
      <c r="AF96" s="399"/>
      <c r="AG96" s="399"/>
      <c r="AH96" s="399"/>
      <c r="AI96" s="399"/>
      <c r="AJ96" s="399"/>
      <c r="AK96" s="400">
        <f>AK20*1000</f>
        <v>460504.79999999993</v>
      </c>
      <c r="AL96" s="400"/>
      <c r="AM96" s="301"/>
    </row>
    <row r="97" spans="1:44" hidden="1" x14ac:dyDescent="0.25">
      <c r="A97" s="380" t="s">
        <v>572</v>
      </c>
      <c r="B97" s="381"/>
      <c r="C97" s="381"/>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1"/>
      <c r="AJ97" s="381"/>
      <c r="AK97" s="382"/>
      <c r="AL97" s="382"/>
      <c r="AM97" s="301"/>
    </row>
    <row r="98" spans="1:44" hidden="1" x14ac:dyDescent="0.25">
      <c r="A98" s="380" t="s">
        <v>573</v>
      </c>
      <c r="B98" s="381"/>
      <c r="C98" s="381"/>
      <c r="D98" s="381"/>
      <c r="E98" s="381"/>
      <c r="F98" s="381"/>
      <c r="G98" s="381"/>
      <c r="H98" s="381"/>
      <c r="I98" s="381"/>
      <c r="J98" s="381"/>
      <c r="K98" s="381"/>
      <c r="L98" s="381"/>
      <c r="M98" s="381"/>
      <c r="N98" s="381"/>
      <c r="O98" s="381"/>
      <c r="P98" s="381"/>
      <c r="Q98" s="381"/>
      <c r="R98" s="381"/>
      <c r="S98" s="381"/>
      <c r="T98" s="381"/>
      <c r="U98" s="381"/>
      <c r="V98" s="381"/>
      <c r="W98" s="381"/>
      <c r="X98" s="381"/>
      <c r="Y98" s="381"/>
      <c r="Z98" s="381"/>
      <c r="AA98" s="381"/>
      <c r="AB98" s="381"/>
      <c r="AC98" s="381"/>
      <c r="AD98" s="381"/>
      <c r="AE98" s="381"/>
      <c r="AF98" s="381"/>
      <c r="AG98" s="381"/>
      <c r="AH98" s="381"/>
      <c r="AI98" s="381"/>
      <c r="AJ98" s="381"/>
      <c r="AK98" s="382"/>
      <c r="AL98" s="382"/>
      <c r="AM98" s="301"/>
    </row>
    <row r="99" spans="1:44" hidden="1" x14ac:dyDescent="0.25">
      <c r="A99" s="380" t="s">
        <v>574</v>
      </c>
      <c r="B99" s="381"/>
      <c r="C99" s="381"/>
      <c r="D99" s="381"/>
      <c r="E99" s="381"/>
      <c r="F99" s="381"/>
      <c r="G99" s="381"/>
      <c r="H99" s="381"/>
      <c r="I99" s="381"/>
      <c r="J99" s="381"/>
      <c r="K99" s="381"/>
      <c r="L99" s="381"/>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1"/>
      <c r="AJ99" s="381"/>
      <c r="AK99" s="382"/>
      <c r="AL99" s="382"/>
      <c r="AM99" s="301"/>
    </row>
    <row r="100" spans="1:44" hidden="1" x14ac:dyDescent="0.25">
      <c r="A100" s="380" t="s">
        <v>575</v>
      </c>
      <c r="B100" s="381"/>
      <c r="C100" s="381"/>
      <c r="D100" s="381"/>
      <c r="E100" s="381"/>
      <c r="F100" s="381"/>
      <c r="G100" s="381"/>
      <c r="H100" s="381"/>
      <c r="I100" s="381"/>
      <c r="J100" s="381"/>
      <c r="K100" s="381"/>
      <c r="L100" s="381"/>
      <c r="M100" s="381"/>
      <c r="N100" s="381"/>
      <c r="O100" s="381"/>
      <c r="P100" s="381"/>
      <c r="Q100" s="381"/>
      <c r="R100" s="381"/>
      <c r="S100" s="381"/>
      <c r="T100" s="381"/>
      <c r="U100" s="381"/>
      <c r="V100" s="381"/>
      <c r="W100" s="381"/>
      <c r="X100" s="381"/>
      <c r="Y100" s="381"/>
      <c r="Z100" s="381"/>
      <c r="AA100" s="381"/>
      <c r="AB100" s="381"/>
      <c r="AC100" s="381"/>
      <c r="AD100" s="381"/>
      <c r="AE100" s="381"/>
      <c r="AF100" s="381"/>
      <c r="AG100" s="381"/>
      <c r="AH100" s="381"/>
      <c r="AI100" s="381"/>
      <c r="AJ100" s="381"/>
      <c r="AK100" s="382"/>
      <c r="AL100" s="382"/>
      <c r="AM100" s="301"/>
    </row>
    <row r="101" spans="1:44" hidden="1" x14ac:dyDescent="0.25">
      <c r="A101" s="380" t="s">
        <v>576</v>
      </c>
      <c r="B101" s="381"/>
      <c r="C101" s="381"/>
      <c r="D101" s="381"/>
      <c r="E101" s="381"/>
      <c r="F101" s="381"/>
      <c r="G101" s="381"/>
      <c r="H101" s="381"/>
      <c r="I101" s="381"/>
      <c r="J101" s="381"/>
      <c r="K101" s="381"/>
      <c r="L101" s="381"/>
      <c r="M101" s="381"/>
      <c r="N101" s="381"/>
      <c r="O101" s="381"/>
      <c r="P101" s="381"/>
      <c r="Q101" s="381"/>
      <c r="R101" s="381"/>
      <c r="S101" s="381"/>
      <c r="T101" s="381"/>
      <c r="U101" s="381"/>
      <c r="V101" s="381"/>
      <c r="W101" s="381"/>
      <c r="X101" s="381"/>
      <c r="Y101" s="381"/>
      <c r="Z101" s="381"/>
      <c r="AA101" s="381"/>
      <c r="AB101" s="381"/>
      <c r="AC101" s="381"/>
      <c r="AD101" s="381"/>
      <c r="AE101" s="381"/>
      <c r="AF101" s="381"/>
      <c r="AG101" s="381"/>
      <c r="AH101" s="381"/>
      <c r="AI101" s="381"/>
      <c r="AJ101" s="381"/>
      <c r="AK101" s="382"/>
      <c r="AL101" s="382"/>
      <c r="AM101" s="301"/>
    </row>
    <row r="102" spans="1:44" hidden="1" x14ac:dyDescent="0.25">
      <c r="A102" s="362" t="s">
        <v>577</v>
      </c>
      <c r="B102" s="363"/>
      <c r="C102" s="363"/>
      <c r="D102" s="363"/>
      <c r="E102" s="363"/>
      <c r="F102" s="363"/>
      <c r="G102" s="363"/>
      <c r="H102" s="363"/>
      <c r="I102" s="363"/>
      <c r="J102" s="363"/>
      <c r="K102" s="363"/>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3"/>
      <c r="AI102" s="363"/>
      <c r="AJ102" s="363"/>
      <c r="AK102" s="369"/>
      <c r="AL102" s="369"/>
      <c r="AM102" s="301"/>
    </row>
    <row r="103" spans="1:44" hidden="1" x14ac:dyDescent="0.25">
      <c r="A103" s="256" t="s">
        <v>578</v>
      </c>
      <c r="B103" s="393"/>
      <c r="C103" s="394"/>
      <c r="D103" s="395"/>
      <c r="E103" s="257"/>
      <c r="F103" s="257"/>
      <c r="G103" s="257"/>
      <c r="H103" s="257"/>
      <c r="I103" s="257"/>
      <c r="J103" s="257"/>
      <c r="K103" s="257"/>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382"/>
      <c r="AL103" s="382"/>
      <c r="AM103" s="301"/>
    </row>
    <row r="104" spans="1:44" hidden="1" x14ac:dyDescent="0.25">
      <c r="A104" s="256" t="s">
        <v>579</v>
      </c>
      <c r="B104" s="393"/>
      <c r="C104" s="394"/>
      <c r="D104" s="395"/>
      <c r="E104" s="257"/>
      <c r="F104" s="257"/>
      <c r="G104" s="257"/>
      <c r="H104" s="257"/>
      <c r="I104" s="257"/>
      <c r="J104" s="257"/>
      <c r="K104" s="257"/>
      <c r="L104" s="257"/>
      <c r="M104" s="257"/>
      <c r="N104" s="257"/>
      <c r="O104" s="257"/>
      <c r="P104" s="257"/>
      <c r="Q104" s="257"/>
      <c r="R104" s="257"/>
      <c r="S104" s="257"/>
      <c r="T104" s="257"/>
      <c r="U104" s="257"/>
      <c r="V104" s="257"/>
      <c r="W104" s="257"/>
      <c r="X104" s="257"/>
      <c r="Y104" s="257"/>
      <c r="Z104" s="257"/>
      <c r="AA104" s="257"/>
      <c r="AB104" s="257"/>
      <c r="AC104" s="257"/>
      <c r="AD104" s="257"/>
      <c r="AE104" s="257"/>
      <c r="AF104" s="257"/>
      <c r="AG104" s="257"/>
      <c r="AH104" s="257"/>
      <c r="AI104" s="257"/>
      <c r="AJ104" s="257"/>
      <c r="AK104" s="382"/>
      <c r="AL104" s="382"/>
      <c r="AM104" s="301"/>
    </row>
    <row r="105" spans="1:44" hidden="1" x14ac:dyDescent="0.25">
      <c r="A105" s="256" t="s">
        <v>580</v>
      </c>
      <c r="B105" s="393"/>
      <c r="C105" s="394"/>
      <c r="D105" s="395"/>
      <c r="E105" s="257"/>
      <c r="F105" s="257"/>
      <c r="G105" s="257"/>
      <c r="H105" s="257"/>
      <c r="I105" s="257"/>
      <c r="J105" s="257"/>
      <c r="K105" s="257"/>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382"/>
      <c r="AL105" s="382"/>
      <c r="AM105" s="301"/>
    </row>
    <row r="106" spans="1:44" hidden="1" x14ac:dyDescent="0.25">
      <c r="A106" s="256" t="s">
        <v>581</v>
      </c>
      <c r="B106" s="393"/>
      <c r="C106" s="394"/>
      <c r="D106" s="395"/>
      <c r="E106" s="257"/>
      <c r="F106" s="257"/>
      <c r="G106" s="257"/>
      <c r="H106" s="257"/>
      <c r="I106" s="257"/>
      <c r="J106" s="257"/>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382"/>
      <c r="AL106" s="382"/>
      <c r="AM106" s="301"/>
    </row>
    <row r="107" spans="1:44" hidden="1" x14ac:dyDescent="0.25">
      <c r="A107" s="362" t="s">
        <v>582</v>
      </c>
      <c r="B107" s="363"/>
      <c r="C107" s="363"/>
      <c r="D107" s="363"/>
      <c r="E107" s="363"/>
      <c r="F107" s="363"/>
      <c r="G107" s="363"/>
      <c r="H107" s="363"/>
      <c r="I107" s="363"/>
      <c r="J107" s="363"/>
      <c r="K107" s="363"/>
      <c r="L107" s="363"/>
      <c r="M107" s="363"/>
      <c r="N107" s="363"/>
      <c r="O107" s="363"/>
      <c r="P107" s="363"/>
      <c r="Q107" s="363"/>
      <c r="R107" s="363"/>
      <c r="S107" s="363"/>
      <c r="T107" s="363"/>
      <c r="U107" s="363"/>
      <c r="V107" s="363"/>
      <c r="W107" s="363"/>
      <c r="X107" s="363"/>
      <c r="Y107" s="363"/>
      <c r="Z107" s="363"/>
      <c r="AA107" s="363"/>
      <c r="AB107" s="363"/>
      <c r="AC107" s="363"/>
      <c r="AD107" s="363"/>
      <c r="AE107" s="363"/>
      <c r="AF107" s="363"/>
      <c r="AG107" s="363"/>
      <c r="AH107" s="363"/>
      <c r="AI107" s="363"/>
      <c r="AJ107" s="363"/>
      <c r="AK107" s="369"/>
      <c r="AL107" s="369"/>
      <c r="AM107" s="301"/>
    </row>
    <row r="108" spans="1:44" ht="30" hidden="1" customHeight="1" x14ac:dyDescent="0.25">
      <c r="A108" s="388" t="s">
        <v>583</v>
      </c>
      <c r="B108" s="389"/>
      <c r="C108" s="389"/>
      <c r="D108" s="390"/>
      <c r="E108" s="292"/>
      <c r="F108" s="292"/>
      <c r="G108" s="292"/>
      <c r="H108" s="292"/>
      <c r="I108" s="292"/>
      <c r="J108" s="292"/>
      <c r="K108" s="292"/>
      <c r="L108" s="292"/>
      <c r="M108" s="292"/>
      <c r="N108" s="292"/>
      <c r="O108" s="292"/>
      <c r="P108" s="292"/>
      <c r="Q108" s="292"/>
      <c r="R108" s="292"/>
      <c r="S108" s="292"/>
      <c r="T108" s="292"/>
      <c r="U108" s="292"/>
      <c r="V108" s="292"/>
      <c r="W108" s="292"/>
      <c r="X108" s="292"/>
      <c r="Y108" s="292"/>
      <c r="Z108" s="292"/>
      <c r="AA108" s="292"/>
      <c r="AB108" s="292"/>
      <c r="AC108" s="292"/>
      <c r="AD108" s="292"/>
      <c r="AE108" s="292"/>
      <c r="AF108" s="292"/>
      <c r="AG108" s="292"/>
      <c r="AH108" s="292"/>
      <c r="AI108" s="292"/>
      <c r="AJ108" s="292"/>
      <c r="AK108" s="369"/>
      <c r="AL108" s="369"/>
      <c r="AM108" s="301">
        <v>35.083197602129076</v>
      </c>
      <c r="AN108" s="293"/>
    </row>
    <row r="109" spans="1:44" hidden="1" x14ac:dyDescent="0.25">
      <c r="A109" s="362" t="s">
        <v>584</v>
      </c>
      <c r="B109" s="363"/>
      <c r="C109" s="363"/>
      <c r="D109" s="363"/>
      <c r="E109" s="363"/>
      <c r="F109" s="363"/>
      <c r="G109" s="363"/>
      <c r="H109" s="363"/>
      <c r="I109" s="363"/>
      <c r="J109" s="363"/>
      <c r="K109" s="363"/>
      <c r="L109" s="363"/>
      <c r="M109" s="363"/>
      <c r="N109" s="363"/>
      <c r="O109" s="363"/>
      <c r="P109" s="363"/>
      <c r="Q109" s="363"/>
      <c r="R109" s="363"/>
      <c r="S109" s="363"/>
      <c r="T109" s="363"/>
      <c r="U109" s="363"/>
      <c r="V109" s="363"/>
      <c r="W109" s="363"/>
      <c r="X109" s="363"/>
      <c r="Y109" s="363"/>
      <c r="Z109" s="363"/>
      <c r="AA109" s="363"/>
      <c r="AB109" s="363"/>
      <c r="AC109" s="363"/>
      <c r="AD109" s="363"/>
      <c r="AE109" s="363"/>
      <c r="AF109" s="363"/>
      <c r="AG109" s="363"/>
      <c r="AH109" s="363"/>
      <c r="AI109" s="363"/>
      <c r="AJ109" s="363"/>
      <c r="AK109" s="369"/>
      <c r="AL109" s="369"/>
      <c r="AM109" s="301"/>
    </row>
    <row r="110" spans="1:44" ht="33.75" hidden="1" customHeight="1" x14ac:dyDescent="0.25">
      <c r="A110" s="391" t="s">
        <v>585</v>
      </c>
      <c r="B110" s="392"/>
      <c r="C110" s="392"/>
      <c r="D110" s="392"/>
      <c r="E110" s="392"/>
      <c r="F110" s="392"/>
      <c r="G110" s="392"/>
      <c r="H110" s="392"/>
      <c r="I110" s="392"/>
      <c r="J110" s="392"/>
      <c r="K110" s="392"/>
      <c r="L110" s="392"/>
      <c r="M110" s="392"/>
      <c r="N110" s="392"/>
      <c r="O110" s="392"/>
      <c r="P110" s="392"/>
      <c r="Q110" s="392"/>
      <c r="R110" s="392"/>
      <c r="S110" s="392"/>
      <c r="T110" s="392"/>
      <c r="U110" s="392"/>
      <c r="V110" s="392"/>
      <c r="W110" s="392"/>
      <c r="X110" s="392"/>
      <c r="Y110" s="392"/>
      <c r="Z110" s="392"/>
      <c r="AA110" s="392"/>
      <c r="AB110" s="392"/>
      <c r="AC110" s="392"/>
      <c r="AD110" s="392"/>
      <c r="AE110" s="392"/>
      <c r="AF110" s="392"/>
      <c r="AG110" s="392"/>
      <c r="AH110" s="392"/>
      <c r="AI110" s="392"/>
      <c r="AJ110" s="392"/>
      <c r="AK110" s="369">
        <v>1.07385234185844</v>
      </c>
      <c r="AL110" s="369"/>
      <c r="AM110" s="301"/>
      <c r="AN110" s="293"/>
    </row>
    <row r="111" spans="1:44" ht="30" hidden="1" customHeight="1" x14ac:dyDescent="0.25">
      <c r="A111" s="373" t="s">
        <v>586</v>
      </c>
      <c r="B111" s="374"/>
      <c r="C111" s="374"/>
      <c r="D111" s="374"/>
      <c r="E111" s="374"/>
      <c r="F111" s="374"/>
      <c r="G111" s="374"/>
      <c r="H111" s="374"/>
      <c r="I111" s="374"/>
      <c r="J111" s="374"/>
      <c r="K111" s="374"/>
      <c r="L111" s="374"/>
      <c r="M111" s="374"/>
      <c r="N111" s="374"/>
      <c r="O111" s="374"/>
      <c r="P111" s="374"/>
      <c r="Q111" s="374"/>
      <c r="R111" s="374"/>
      <c r="S111" s="374"/>
      <c r="T111" s="374"/>
      <c r="U111" s="374"/>
      <c r="V111" s="374"/>
      <c r="W111" s="374"/>
      <c r="X111" s="374"/>
      <c r="Y111" s="374"/>
      <c r="Z111" s="374"/>
      <c r="AA111" s="374"/>
      <c r="AB111" s="374"/>
      <c r="AC111" s="374"/>
      <c r="AD111" s="374"/>
      <c r="AE111" s="374"/>
      <c r="AF111" s="374"/>
      <c r="AG111" s="374"/>
      <c r="AH111" s="374"/>
      <c r="AI111" s="374"/>
      <c r="AJ111" s="374"/>
      <c r="AK111" s="369"/>
      <c r="AL111" s="369"/>
      <c r="AM111" s="301">
        <v>15713.834758368264</v>
      </c>
      <c r="AN111" s="294"/>
      <c r="AO111" s="294"/>
      <c r="AP111" s="294"/>
      <c r="AQ111" s="294"/>
      <c r="AR111" s="294"/>
    </row>
    <row r="112" spans="1:44" hidden="1" x14ac:dyDescent="0.25">
      <c r="A112" s="380" t="s">
        <v>587</v>
      </c>
      <c r="B112" s="381"/>
      <c r="C112" s="381"/>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c r="AF112" s="381"/>
      <c r="AG112" s="381"/>
      <c r="AH112" s="381"/>
      <c r="AI112" s="381"/>
      <c r="AJ112" s="381"/>
      <c r="AK112" s="382">
        <f>AK117*12</f>
        <v>0</v>
      </c>
      <c r="AL112" s="382"/>
      <c r="AM112" s="301"/>
      <c r="AN112" s="295"/>
      <c r="AO112" s="295"/>
      <c r="AP112" s="295"/>
      <c r="AQ112" s="295"/>
      <c r="AR112" s="296"/>
    </row>
    <row r="113" spans="1:44" s="298" customFormat="1" hidden="1" x14ac:dyDescent="0.25">
      <c r="A113" s="375" t="s">
        <v>588</v>
      </c>
      <c r="B113" s="376"/>
      <c r="C113" s="376"/>
      <c r="D113" s="37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297"/>
      <c r="AC113" s="297"/>
      <c r="AD113" s="297"/>
      <c r="AE113" s="297"/>
      <c r="AF113" s="297"/>
      <c r="AG113" s="297"/>
      <c r="AH113" s="297"/>
      <c r="AI113" s="297"/>
      <c r="AJ113" s="297"/>
      <c r="AK113" s="386"/>
      <c r="AL113" s="387"/>
      <c r="AM113" s="302"/>
      <c r="AN113" s="299"/>
      <c r="AO113" s="299"/>
      <c r="AP113" s="299"/>
      <c r="AQ113" s="299"/>
      <c r="AR113" s="299"/>
    </row>
    <row r="114" spans="1:44" s="298" customFormat="1" hidden="1" x14ac:dyDescent="0.25">
      <c r="A114" s="383" t="s">
        <v>589</v>
      </c>
      <c r="B114" s="384"/>
      <c r="C114" s="384"/>
      <c r="D114" s="385"/>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386"/>
      <c r="AL114" s="387"/>
      <c r="AM114" s="302"/>
      <c r="AN114" s="299"/>
      <c r="AO114" s="299"/>
      <c r="AP114" s="299"/>
      <c r="AQ114" s="299"/>
      <c r="AR114" s="299"/>
    </row>
    <row r="115" spans="1:44" s="298" customFormat="1" hidden="1" x14ac:dyDescent="0.25">
      <c r="A115" s="375" t="s">
        <v>590</v>
      </c>
      <c r="B115" s="376"/>
      <c r="C115" s="376"/>
      <c r="D115" s="37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297"/>
      <c r="AE115" s="297"/>
      <c r="AF115" s="297"/>
      <c r="AG115" s="297"/>
      <c r="AH115" s="297"/>
      <c r="AI115" s="297"/>
      <c r="AJ115" s="297"/>
      <c r="AK115" s="386"/>
      <c r="AL115" s="387"/>
      <c r="AM115" s="302"/>
      <c r="AN115" s="299"/>
      <c r="AO115" s="299"/>
      <c r="AP115" s="299"/>
      <c r="AQ115" s="299"/>
      <c r="AR115" s="299"/>
    </row>
    <row r="116" spans="1:44" s="298" customFormat="1" hidden="1" x14ac:dyDescent="0.25">
      <c r="A116" s="375" t="s">
        <v>591</v>
      </c>
      <c r="B116" s="376"/>
      <c r="C116" s="376"/>
      <c r="D116" s="37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297"/>
      <c r="AE116" s="297"/>
      <c r="AF116" s="297"/>
      <c r="AG116" s="297"/>
      <c r="AH116" s="297"/>
      <c r="AI116" s="297"/>
      <c r="AJ116" s="297"/>
      <c r="AK116" s="386"/>
      <c r="AL116" s="387"/>
      <c r="AM116" s="302"/>
      <c r="AN116" s="299"/>
      <c r="AO116" s="299"/>
      <c r="AP116" s="299"/>
      <c r="AQ116" s="299"/>
      <c r="AR116" s="299"/>
    </row>
    <row r="117" spans="1:44" s="298" customFormat="1" hidden="1" x14ac:dyDescent="0.25">
      <c r="A117" s="375" t="s">
        <v>592</v>
      </c>
      <c r="B117" s="376"/>
      <c r="C117" s="376"/>
      <c r="D117" s="377"/>
      <c r="E117" s="297"/>
      <c r="F117" s="297"/>
      <c r="G117" s="297"/>
      <c r="H117" s="297"/>
      <c r="I117" s="297"/>
      <c r="J117" s="297"/>
      <c r="K117" s="297"/>
      <c r="L117" s="297"/>
      <c r="M117" s="297"/>
      <c r="N117" s="297"/>
      <c r="O117" s="297"/>
      <c r="P117" s="297"/>
      <c r="Q117" s="297"/>
      <c r="R117" s="297"/>
      <c r="S117" s="297"/>
      <c r="T117" s="297"/>
      <c r="U117" s="297"/>
      <c r="V117" s="297"/>
      <c r="W117" s="297"/>
      <c r="X117" s="297"/>
      <c r="Y117" s="297"/>
      <c r="Z117" s="297"/>
      <c r="AA117" s="297"/>
      <c r="AB117" s="297"/>
      <c r="AC117" s="297"/>
      <c r="AD117" s="297"/>
      <c r="AE117" s="297"/>
      <c r="AF117" s="297"/>
      <c r="AG117" s="297"/>
      <c r="AH117" s="297"/>
      <c r="AI117" s="297"/>
      <c r="AJ117" s="297"/>
      <c r="AK117" s="386"/>
      <c r="AL117" s="387"/>
      <c r="AM117" s="302"/>
      <c r="AN117" s="299"/>
      <c r="AO117" s="299"/>
      <c r="AP117" s="299"/>
      <c r="AQ117" s="299"/>
      <c r="AR117" s="299"/>
    </row>
    <row r="118" spans="1:44" hidden="1" x14ac:dyDescent="0.25">
      <c r="A118" s="380" t="s">
        <v>593</v>
      </c>
      <c r="B118" s="381"/>
      <c r="C118" s="381"/>
      <c r="D118" s="381"/>
      <c r="E118" s="381"/>
      <c r="F118" s="381"/>
      <c r="G118" s="381"/>
      <c r="H118" s="381"/>
      <c r="I118" s="381"/>
      <c r="J118" s="381"/>
      <c r="K118" s="381"/>
      <c r="L118" s="381"/>
      <c r="M118" s="381"/>
      <c r="N118" s="381"/>
      <c r="O118" s="381"/>
      <c r="P118" s="381"/>
      <c r="Q118" s="381"/>
      <c r="R118" s="381"/>
      <c r="S118" s="381"/>
      <c r="T118" s="381"/>
      <c r="U118" s="381"/>
      <c r="V118" s="381"/>
      <c r="W118" s="381"/>
      <c r="X118" s="381"/>
      <c r="Y118" s="381"/>
      <c r="Z118" s="381"/>
      <c r="AA118" s="381"/>
      <c r="AB118" s="381"/>
      <c r="AC118" s="381"/>
      <c r="AD118" s="381"/>
      <c r="AE118" s="381"/>
      <c r="AF118" s="381"/>
      <c r="AG118" s="381"/>
      <c r="AH118" s="381"/>
      <c r="AI118" s="381"/>
      <c r="AJ118" s="381"/>
      <c r="AK118" s="382">
        <f>AK112</f>
        <v>0</v>
      </c>
      <c r="AL118" s="382"/>
      <c r="AM118" s="301"/>
      <c r="AN118" s="295"/>
      <c r="AO118" s="295"/>
      <c r="AP118" s="295"/>
      <c r="AQ118" s="295"/>
      <c r="AR118" s="296"/>
    </row>
    <row r="119" spans="1:44" hidden="1" x14ac:dyDescent="0.25">
      <c r="A119" s="380" t="s">
        <v>594</v>
      </c>
      <c r="B119" s="381"/>
      <c r="C119" s="381"/>
      <c r="D119" s="381"/>
      <c r="E119" s="381"/>
      <c r="F119" s="381"/>
      <c r="G119" s="381"/>
      <c r="H119" s="381"/>
      <c r="I119" s="381"/>
      <c r="J119" s="381"/>
      <c r="K119" s="381"/>
      <c r="L119" s="381"/>
      <c r="M119" s="381"/>
      <c r="N119" s="381"/>
      <c r="O119" s="381"/>
      <c r="P119" s="381"/>
      <c r="Q119" s="381"/>
      <c r="R119" s="381"/>
      <c r="S119" s="381"/>
      <c r="T119" s="381"/>
      <c r="U119" s="381"/>
      <c r="V119" s="381"/>
      <c r="W119" s="381"/>
      <c r="X119" s="381"/>
      <c r="Y119" s="381"/>
      <c r="Z119" s="381"/>
      <c r="AA119" s="381"/>
      <c r="AB119" s="381"/>
      <c r="AC119" s="381"/>
      <c r="AD119" s="381"/>
      <c r="AE119" s="381"/>
      <c r="AF119" s="381"/>
      <c r="AG119" s="381"/>
      <c r="AH119" s="381"/>
      <c r="AI119" s="381"/>
      <c r="AJ119" s="381"/>
      <c r="AK119" s="382">
        <f>AK112</f>
        <v>0</v>
      </c>
      <c r="AL119" s="382"/>
      <c r="AM119" s="301"/>
      <c r="AN119" s="295"/>
      <c r="AO119" s="295"/>
      <c r="AP119" s="295"/>
      <c r="AQ119" s="295"/>
      <c r="AR119" s="296"/>
    </row>
    <row r="120" spans="1:44" hidden="1" x14ac:dyDescent="0.25">
      <c r="A120" s="373" t="s">
        <v>595</v>
      </c>
      <c r="B120" s="374"/>
      <c r="C120" s="374"/>
      <c r="D120" s="374"/>
      <c r="E120" s="374"/>
      <c r="F120" s="374"/>
      <c r="G120" s="374"/>
      <c r="H120" s="374"/>
      <c r="I120" s="374"/>
      <c r="J120" s="374"/>
      <c r="K120" s="374"/>
      <c r="L120" s="374"/>
      <c r="M120" s="374"/>
      <c r="N120" s="374"/>
      <c r="O120" s="374"/>
      <c r="P120" s="374"/>
      <c r="Q120" s="374"/>
      <c r="R120" s="374"/>
      <c r="S120" s="374"/>
      <c r="T120" s="374"/>
      <c r="U120" s="374"/>
      <c r="V120" s="374"/>
      <c r="W120" s="374"/>
      <c r="X120" s="374"/>
      <c r="Y120" s="374"/>
      <c r="Z120" s="374"/>
      <c r="AA120" s="374"/>
      <c r="AB120" s="374"/>
      <c r="AC120" s="374"/>
      <c r="AD120" s="374"/>
      <c r="AE120" s="374"/>
      <c r="AF120" s="374"/>
      <c r="AG120" s="374"/>
      <c r="AH120" s="374"/>
      <c r="AI120" s="374"/>
      <c r="AJ120" s="374"/>
      <c r="AK120" s="369">
        <f>AK124*12</f>
        <v>30.700319999999994</v>
      </c>
      <c r="AL120" s="369"/>
      <c r="AM120" s="301"/>
      <c r="AN120" s="300"/>
      <c r="AO120" s="300"/>
      <c r="AP120" s="300"/>
      <c r="AQ120" s="300"/>
      <c r="AR120" s="300"/>
    </row>
    <row r="121" spans="1:44" hidden="1" x14ac:dyDescent="0.25">
      <c r="A121" s="375" t="s">
        <v>588</v>
      </c>
      <c r="B121" s="376"/>
      <c r="C121" s="376"/>
      <c r="D121" s="377"/>
      <c r="E121" s="297"/>
      <c r="F121" s="297"/>
      <c r="G121" s="297"/>
      <c r="H121" s="297"/>
      <c r="I121" s="297"/>
      <c r="J121" s="297"/>
      <c r="K121" s="297"/>
      <c r="L121" s="297"/>
      <c r="M121" s="297"/>
      <c r="N121" s="297"/>
      <c r="O121" s="297"/>
      <c r="P121" s="297"/>
      <c r="Q121" s="297"/>
      <c r="R121" s="297"/>
      <c r="S121" s="297"/>
      <c r="T121" s="297"/>
      <c r="U121" s="297"/>
      <c r="V121" s="297"/>
      <c r="W121" s="297"/>
      <c r="X121" s="297"/>
      <c r="Y121" s="297"/>
      <c r="Z121" s="297"/>
      <c r="AA121" s="297"/>
      <c r="AB121" s="297"/>
      <c r="AC121" s="297"/>
      <c r="AD121" s="297"/>
      <c r="AE121" s="297"/>
      <c r="AF121" s="297"/>
      <c r="AG121" s="297"/>
      <c r="AH121" s="297"/>
      <c r="AI121" s="297"/>
      <c r="AJ121" s="297"/>
      <c r="AK121" s="378">
        <f>AK20/AK22/12</f>
        <v>2.5583599999999995</v>
      </c>
      <c r="AL121" s="379"/>
      <c r="AM121" s="301"/>
      <c r="AN121" s="300"/>
      <c r="AO121" s="300"/>
      <c r="AP121" s="300"/>
      <c r="AQ121" s="300"/>
      <c r="AR121" s="300"/>
    </row>
    <row r="122" spans="1:44" hidden="1" x14ac:dyDescent="0.25">
      <c r="A122" s="383" t="s">
        <v>589</v>
      </c>
      <c r="B122" s="384"/>
      <c r="C122" s="384"/>
      <c r="D122" s="385"/>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378">
        <f>AM122/12</f>
        <v>0</v>
      </c>
      <c r="AL122" s="379"/>
      <c r="AM122" s="301"/>
      <c r="AN122" s="300"/>
      <c r="AO122" s="300"/>
      <c r="AP122" s="300"/>
      <c r="AQ122" s="300"/>
      <c r="AR122" s="300"/>
    </row>
    <row r="123" spans="1:44" hidden="1" x14ac:dyDescent="0.25">
      <c r="A123" s="375" t="s">
        <v>596</v>
      </c>
      <c r="B123" s="376"/>
      <c r="C123" s="376"/>
      <c r="D123" s="377"/>
      <c r="E123" s="297"/>
      <c r="F123" s="297"/>
      <c r="G123" s="297"/>
      <c r="H123" s="297"/>
      <c r="I123" s="297"/>
      <c r="J123" s="297"/>
      <c r="K123" s="297"/>
      <c r="L123" s="297"/>
      <c r="M123" s="297"/>
      <c r="N123" s="297"/>
      <c r="O123" s="297"/>
      <c r="P123" s="297"/>
      <c r="Q123" s="297"/>
      <c r="R123" s="297"/>
      <c r="S123" s="297"/>
      <c r="T123" s="297"/>
      <c r="U123" s="297"/>
      <c r="V123" s="297"/>
      <c r="W123" s="297"/>
      <c r="X123" s="297"/>
      <c r="Y123" s="297"/>
      <c r="Z123" s="297"/>
      <c r="AA123" s="297"/>
      <c r="AB123" s="297"/>
      <c r="AC123" s="297"/>
      <c r="AD123" s="297"/>
      <c r="AE123" s="297"/>
      <c r="AF123" s="297"/>
      <c r="AG123" s="297"/>
      <c r="AH123" s="297"/>
      <c r="AI123" s="297"/>
      <c r="AJ123" s="297"/>
      <c r="AK123" s="378">
        <v>0</v>
      </c>
      <c r="AL123" s="379"/>
      <c r="AM123" s="301"/>
      <c r="AN123" s="300"/>
      <c r="AO123" s="300"/>
      <c r="AP123" s="300"/>
      <c r="AQ123" s="300"/>
      <c r="AR123" s="300"/>
    </row>
    <row r="124" spans="1:44" hidden="1" x14ac:dyDescent="0.25">
      <c r="A124" s="375" t="s">
        <v>597</v>
      </c>
      <c r="B124" s="376"/>
      <c r="C124" s="376"/>
      <c r="D124" s="37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297"/>
      <c r="AC124" s="297"/>
      <c r="AD124" s="297"/>
      <c r="AE124" s="297"/>
      <c r="AF124" s="297"/>
      <c r="AG124" s="297"/>
      <c r="AH124" s="297"/>
      <c r="AI124" s="297"/>
      <c r="AJ124" s="297"/>
      <c r="AK124" s="378">
        <f>SUM(AK121:AL123)</f>
        <v>2.5583599999999995</v>
      </c>
      <c r="AL124" s="379"/>
      <c r="AM124" s="301"/>
      <c r="AN124" s="300"/>
      <c r="AO124" s="300"/>
      <c r="AP124" s="300"/>
      <c r="AQ124" s="300"/>
      <c r="AR124" s="300"/>
    </row>
    <row r="125" spans="1:44" hidden="1" x14ac:dyDescent="0.25">
      <c r="A125" s="373" t="s">
        <v>598</v>
      </c>
      <c r="B125" s="374"/>
      <c r="C125" s="374"/>
      <c r="D125" s="374"/>
      <c r="E125" s="374"/>
      <c r="F125" s="374"/>
      <c r="G125" s="374"/>
      <c r="H125" s="374"/>
      <c r="I125" s="374"/>
      <c r="J125" s="374"/>
      <c r="K125" s="374"/>
      <c r="L125" s="374"/>
      <c r="M125" s="374"/>
      <c r="N125" s="374"/>
      <c r="O125" s="374"/>
      <c r="P125" s="374"/>
      <c r="Q125" s="374"/>
      <c r="R125" s="374"/>
      <c r="S125" s="374"/>
      <c r="T125" s="374"/>
      <c r="U125" s="374"/>
      <c r="V125" s="374"/>
      <c r="W125" s="374"/>
      <c r="X125" s="374"/>
      <c r="Y125" s="374"/>
      <c r="Z125" s="374"/>
      <c r="AA125" s="374"/>
      <c r="AB125" s="374"/>
      <c r="AC125" s="374"/>
      <c r="AD125" s="374"/>
      <c r="AE125" s="374"/>
      <c r="AF125" s="374"/>
      <c r="AG125" s="374"/>
      <c r="AH125" s="374"/>
      <c r="AI125" s="374"/>
      <c r="AJ125" s="374"/>
      <c r="AK125" s="369">
        <f>AK126+AK127</f>
        <v>0</v>
      </c>
      <c r="AL125" s="369"/>
      <c r="AM125" s="301"/>
      <c r="AN125" s="300"/>
      <c r="AO125" s="300"/>
      <c r="AP125" s="300"/>
      <c r="AQ125" s="300"/>
      <c r="AR125" s="300"/>
    </row>
    <row r="126" spans="1:44" hidden="1" x14ac:dyDescent="0.25">
      <c r="A126" s="375" t="s">
        <v>599</v>
      </c>
      <c r="B126" s="376"/>
      <c r="C126" s="376"/>
      <c r="D126" s="377"/>
      <c r="E126" s="297"/>
      <c r="F126" s="297"/>
      <c r="G126" s="297"/>
      <c r="H126" s="297"/>
      <c r="I126" s="297"/>
      <c r="J126" s="297"/>
      <c r="K126" s="297"/>
      <c r="L126" s="297"/>
      <c r="M126" s="297"/>
      <c r="N126" s="297"/>
      <c r="O126" s="297"/>
      <c r="P126" s="297"/>
      <c r="Q126" s="297"/>
      <c r="R126" s="297"/>
      <c r="S126" s="297"/>
      <c r="T126" s="297"/>
      <c r="U126" s="297"/>
      <c r="V126" s="297"/>
      <c r="W126" s="297"/>
      <c r="X126" s="297"/>
      <c r="Y126" s="297"/>
      <c r="Z126" s="297"/>
      <c r="AA126" s="297"/>
      <c r="AB126" s="297"/>
      <c r="AC126" s="297"/>
      <c r="AD126" s="297"/>
      <c r="AE126" s="297"/>
      <c r="AF126" s="297"/>
      <c r="AG126" s="297"/>
      <c r="AH126" s="297"/>
      <c r="AI126" s="297"/>
      <c r="AJ126" s="297"/>
      <c r="AK126" s="378">
        <v>0</v>
      </c>
      <c r="AL126" s="379"/>
      <c r="AM126" s="301"/>
      <c r="AN126" s="300"/>
      <c r="AO126" s="300"/>
      <c r="AP126" s="300"/>
      <c r="AQ126" s="300"/>
      <c r="AR126" s="300"/>
    </row>
    <row r="127" spans="1:44" hidden="1" x14ac:dyDescent="0.25">
      <c r="A127" s="375" t="s">
        <v>600</v>
      </c>
      <c r="B127" s="376"/>
      <c r="C127" s="376"/>
      <c r="D127" s="377"/>
      <c r="E127" s="297"/>
      <c r="F127" s="297"/>
      <c r="G127" s="297"/>
      <c r="H127" s="297"/>
      <c r="I127" s="297"/>
      <c r="J127" s="297"/>
      <c r="K127" s="297"/>
      <c r="L127" s="297"/>
      <c r="M127" s="297"/>
      <c r="N127" s="297"/>
      <c r="O127" s="297"/>
      <c r="P127" s="297"/>
      <c r="Q127" s="297"/>
      <c r="R127" s="297"/>
      <c r="S127" s="297"/>
      <c r="T127" s="297"/>
      <c r="U127" s="297"/>
      <c r="V127" s="297"/>
      <c r="W127" s="297"/>
      <c r="X127" s="297"/>
      <c r="Y127" s="297"/>
      <c r="Z127" s="297"/>
      <c r="AA127" s="297"/>
      <c r="AB127" s="297"/>
      <c r="AC127" s="297"/>
      <c r="AD127" s="297"/>
      <c r="AE127" s="297"/>
      <c r="AF127" s="297"/>
      <c r="AG127" s="297"/>
      <c r="AH127" s="297"/>
      <c r="AI127" s="297"/>
      <c r="AJ127" s="297"/>
      <c r="AK127" s="378">
        <v>0</v>
      </c>
      <c r="AL127" s="379"/>
      <c r="AM127" s="301">
        <v>178.5877508087776</v>
      </c>
      <c r="AN127" s="300"/>
      <c r="AO127" s="300"/>
      <c r="AP127" s="300"/>
      <c r="AQ127" s="300"/>
      <c r="AR127" s="300"/>
    </row>
    <row r="128" spans="1:44" hidden="1" x14ac:dyDescent="0.25">
      <c r="A128" s="373" t="s">
        <v>601</v>
      </c>
      <c r="B128" s="374"/>
      <c r="C128" s="374"/>
      <c r="D128" s="374"/>
      <c r="E128" s="374"/>
      <c r="F128" s="374"/>
      <c r="G128" s="374"/>
      <c r="H128" s="374"/>
      <c r="I128" s="374"/>
      <c r="J128" s="374"/>
      <c r="K128" s="374"/>
      <c r="L128" s="374"/>
      <c r="M128" s="374"/>
      <c r="N128" s="374"/>
      <c r="O128" s="374"/>
      <c r="P128" s="374"/>
      <c r="Q128" s="374"/>
      <c r="R128" s="374"/>
      <c r="S128" s="374"/>
      <c r="T128" s="374"/>
      <c r="U128" s="374"/>
      <c r="V128" s="374"/>
      <c r="W128" s="374"/>
      <c r="X128" s="374"/>
      <c r="Y128" s="374"/>
      <c r="Z128" s="374"/>
      <c r="AA128" s="374"/>
      <c r="AB128" s="374"/>
      <c r="AC128" s="374"/>
      <c r="AD128" s="374"/>
      <c r="AE128" s="374"/>
      <c r="AF128" s="374"/>
      <c r="AG128" s="374"/>
      <c r="AH128" s="374"/>
      <c r="AI128" s="374"/>
      <c r="AJ128" s="374"/>
      <c r="AK128" s="369">
        <f>AK129+AK130+AK131</f>
        <v>1274.6681601645184</v>
      </c>
      <c r="AL128" s="369"/>
      <c r="AM128" s="301"/>
      <c r="AN128" s="300"/>
      <c r="AO128" s="300"/>
      <c r="AP128" s="300"/>
      <c r="AQ128" s="300"/>
      <c r="AR128" s="300"/>
    </row>
    <row r="129" spans="1:54" hidden="1" x14ac:dyDescent="0.25">
      <c r="A129" s="375" t="s">
        <v>599</v>
      </c>
      <c r="B129" s="376"/>
      <c r="C129" s="376"/>
      <c r="D129" s="377"/>
      <c r="E129" s="297"/>
      <c r="F129" s="297"/>
      <c r="G129" s="297"/>
      <c r="H129" s="297"/>
      <c r="I129" s="297"/>
      <c r="J129" s="297"/>
      <c r="K129" s="297"/>
      <c r="L129" s="297"/>
      <c r="M129" s="297"/>
      <c r="N129" s="297"/>
      <c r="O129" s="297"/>
      <c r="P129" s="297"/>
      <c r="Q129" s="297"/>
      <c r="R129" s="297"/>
      <c r="S129" s="297"/>
      <c r="T129" s="297"/>
      <c r="U129" s="297"/>
      <c r="V129" s="297"/>
      <c r="W129" s="297"/>
      <c r="X129" s="297"/>
      <c r="Y129" s="297"/>
      <c r="Z129" s="297"/>
      <c r="AA129" s="297"/>
      <c r="AB129" s="297"/>
      <c r="AC129" s="297"/>
      <c r="AD129" s="297"/>
      <c r="AE129" s="297"/>
      <c r="AF129" s="297"/>
      <c r="AG129" s="297"/>
      <c r="AH129" s="297"/>
      <c r="AI129" s="297"/>
      <c r="AJ129" s="297"/>
      <c r="AK129" s="378">
        <v>1231.8052032000001</v>
      </c>
      <c r="AL129" s="379"/>
      <c r="AM129" s="301"/>
      <c r="AN129" s="300"/>
      <c r="AO129" s="300"/>
      <c r="AP129" s="300"/>
      <c r="AQ129" s="300"/>
      <c r="AR129" s="300"/>
    </row>
    <row r="130" spans="1:54" hidden="1" x14ac:dyDescent="0.25">
      <c r="A130" s="375" t="s">
        <v>600</v>
      </c>
      <c r="B130" s="376"/>
      <c r="C130" s="376"/>
      <c r="D130" s="377"/>
      <c r="E130" s="297"/>
      <c r="F130" s="297"/>
      <c r="G130" s="297"/>
      <c r="H130" s="297"/>
      <c r="I130" s="297"/>
      <c r="J130" s="297"/>
      <c r="K130" s="297"/>
      <c r="L130" s="297"/>
      <c r="M130" s="297"/>
      <c r="N130" s="297"/>
      <c r="O130" s="297"/>
      <c r="P130" s="297"/>
      <c r="Q130" s="297"/>
      <c r="R130" s="297"/>
      <c r="S130" s="297"/>
      <c r="T130" s="297"/>
      <c r="U130" s="297"/>
      <c r="V130" s="297"/>
      <c r="W130" s="297"/>
      <c r="X130" s="297"/>
      <c r="Y130" s="297"/>
      <c r="Z130" s="297"/>
      <c r="AA130" s="297"/>
      <c r="AB130" s="297"/>
      <c r="AC130" s="297"/>
      <c r="AD130" s="297"/>
      <c r="AE130" s="297"/>
      <c r="AF130" s="297"/>
      <c r="AG130" s="297"/>
      <c r="AH130" s="297"/>
      <c r="AI130" s="297"/>
      <c r="AJ130" s="297"/>
      <c r="AK130" s="378">
        <v>42.862956964518347</v>
      </c>
      <c r="AL130" s="379"/>
      <c r="AM130" s="301"/>
      <c r="AN130" s="300"/>
      <c r="AO130" s="300"/>
      <c r="AP130" s="300"/>
      <c r="AQ130" s="300"/>
      <c r="AR130" s="300"/>
    </row>
    <row r="131" spans="1:54" hidden="1" x14ac:dyDescent="0.25">
      <c r="A131" s="375" t="s">
        <v>602</v>
      </c>
      <c r="B131" s="376"/>
      <c r="C131" s="376"/>
      <c r="D131" s="377"/>
      <c r="E131" s="297"/>
      <c r="F131" s="297"/>
      <c r="G131" s="297"/>
      <c r="H131" s="297"/>
      <c r="I131" s="297"/>
      <c r="J131" s="297"/>
      <c r="K131" s="297"/>
      <c r="L131" s="297"/>
      <c r="M131" s="297"/>
      <c r="N131" s="297"/>
      <c r="O131" s="297"/>
      <c r="P131" s="297"/>
      <c r="Q131" s="297"/>
      <c r="R131" s="297"/>
      <c r="S131" s="297"/>
      <c r="T131" s="297"/>
      <c r="U131" s="297"/>
      <c r="V131" s="297"/>
      <c r="W131" s="297"/>
      <c r="X131" s="297"/>
      <c r="Y131" s="297"/>
      <c r="Z131" s="297"/>
      <c r="AA131" s="297"/>
      <c r="AB131" s="297"/>
      <c r="AC131" s="297"/>
      <c r="AD131" s="297"/>
      <c r="AE131" s="297"/>
      <c r="AF131" s="297"/>
      <c r="AG131" s="297"/>
      <c r="AH131" s="297"/>
      <c r="AI131" s="297"/>
      <c r="AJ131" s="297"/>
      <c r="AK131" s="378">
        <v>0</v>
      </c>
      <c r="AL131" s="379"/>
      <c r="AM131" s="301"/>
      <c r="AN131" s="300"/>
      <c r="AO131" s="300"/>
      <c r="AP131" s="300"/>
      <c r="AQ131" s="300"/>
      <c r="AR131" s="300"/>
    </row>
    <row r="132" spans="1:54" hidden="1" x14ac:dyDescent="0.25">
      <c r="A132" s="373" t="s">
        <v>603</v>
      </c>
      <c r="B132" s="374"/>
      <c r="C132" s="374"/>
      <c r="D132" s="374"/>
      <c r="E132" s="374"/>
      <c r="F132" s="374"/>
      <c r="G132" s="374"/>
      <c r="H132" s="374"/>
      <c r="I132" s="374"/>
      <c r="J132" s="374"/>
      <c r="K132" s="374"/>
      <c r="L132" s="374"/>
      <c r="M132" s="374"/>
      <c r="N132" s="374"/>
      <c r="O132" s="374"/>
      <c r="P132" s="374"/>
      <c r="Q132" s="374"/>
      <c r="R132" s="374"/>
      <c r="S132" s="374"/>
      <c r="T132" s="374"/>
      <c r="U132" s="374"/>
      <c r="V132" s="374"/>
      <c r="W132" s="374"/>
      <c r="X132" s="374"/>
      <c r="Y132" s="374"/>
      <c r="Z132" s="374"/>
      <c r="AA132" s="374"/>
      <c r="AB132" s="374"/>
      <c r="AC132" s="374"/>
      <c r="AD132" s="374"/>
      <c r="AE132" s="374"/>
      <c r="AF132" s="374"/>
      <c r="AG132" s="374"/>
      <c r="AH132" s="374"/>
      <c r="AI132" s="374"/>
      <c r="AJ132" s="374"/>
      <c r="AK132" s="369">
        <v>1989.1097919999997</v>
      </c>
      <c r="AL132" s="369"/>
      <c r="AM132" s="301"/>
      <c r="AN132" s="300"/>
      <c r="AO132" s="300"/>
      <c r="AP132" s="300"/>
      <c r="AQ132" s="300"/>
      <c r="AR132" s="300"/>
    </row>
    <row r="133" spans="1:54" ht="15" hidden="1" customHeight="1" x14ac:dyDescent="0.25">
      <c r="A133" s="362" t="s">
        <v>604</v>
      </c>
      <c r="B133" s="363"/>
      <c r="C133" s="363"/>
      <c r="D133" s="363"/>
      <c r="E133" s="363"/>
      <c r="F133" s="363"/>
      <c r="G133" s="363"/>
      <c r="H133" s="363"/>
      <c r="I133" s="363"/>
      <c r="J133" s="363"/>
      <c r="K133" s="363"/>
      <c r="L133" s="363"/>
      <c r="M133" s="363"/>
      <c r="N133" s="363"/>
      <c r="O133" s="363"/>
      <c r="P133" s="363"/>
      <c r="Q133" s="363"/>
      <c r="R133" s="363"/>
      <c r="S133" s="363"/>
      <c r="T133" s="363"/>
      <c r="U133" s="363"/>
      <c r="V133" s="363"/>
      <c r="W133" s="363"/>
      <c r="X133" s="363"/>
      <c r="Y133" s="363"/>
      <c r="Z133" s="363"/>
      <c r="AA133" s="363"/>
      <c r="AB133" s="363"/>
      <c r="AC133" s="363"/>
      <c r="AD133" s="363"/>
      <c r="AE133" s="363"/>
      <c r="AF133" s="363"/>
      <c r="AG133" s="363"/>
      <c r="AH133" s="363"/>
      <c r="AI133" s="363"/>
      <c r="AJ133" s="363"/>
      <c r="AK133" s="364"/>
      <c r="AL133" s="364"/>
      <c r="AN133" s="365"/>
      <c r="AO133" s="365"/>
      <c r="AP133" s="365"/>
      <c r="AQ133" s="365"/>
      <c r="AR133" s="365"/>
      <c r="AS133" s="365"/>
      <c r="AT133" s="365"/>
      <c r="AU133" s="365"/>
      <c r="AV133" s="365"/>
      <c r="AW133" s="365"/>
      <c r="AX133" s="365"/>
      <c r="AY133" s="365"/>
      <c r="AZ133" s="365"/>
      <c r="BA133" s="365"/>
      <c r="BB133" s="365"/>
    </row>
    <row r="134" spans="1:54" ht="320.25" hidden="1" customHeight="1" x14ac:dyDescent="0.25">
      <c r="A134" s="366"/>
      <c r="B134" s="367"/>
      <c r="C134" s="367"/>
      <c r="D134" s="367"/>
      <c r="E134" s="367"/>
      <c r="F134" s="367"/>
      <c r="G134" s="367"/>
      <c r="H134" s="367"/>
      <c r="I134" s="367"/>
      <c r="J134" s="367"/>
      <c r="K134" s="367"/>
      <c r="L134" s="367"/>
      <c r="M134" s="367"/>
      <c r="N134" s="367"/>
      <c r="O134" s="367"/>
      <c r="P134" s="367"/>
      <c r="Q134" s="367"/>
      <c r="R134" s="367"/>
      <c r="S134" s="367"/>
      <c r="T134" s="367"/>
      <c r="U134" s="367"/>
      <c r="V134" s="367"/>
      <c r="W134" s="367"/>
      <c r="X134" s="367"/>
      <c r="Y134" s="367"/>
      <c r="Z134" s="367"/>
      <c r="AA134" s="367"/>
      <c r="AB134" s="367"/>
      <c r="AC134" s="367"/>
      <c r="AD134" s="367"/>
      <c r="AE134" s="367"/>
      <c r="AF134" s="367"/>
      <c r="AG134" s="367"/>
      <c r="AH134" s="367"/>
      <c r="AI134" s="367"/>
      <c r="AJ134" s="367"/>
      <c r="AK134" s="367"/>
      <c r="AL134" s="368"/>
      <c r="AN134" s="365"/>
      <c r="AO134" s="365"/>
      <c r="AP134" s="365"/>
      <c r="AQ134" s="365"/>
      <c r="AR134" s="365"/>
      <c r="AS134" s="365"/>
      <c r="AT134" s="365"/>
      <c r="AU134" s="365"/>
      <c r="AV134" s="365"/>
      <c r="AW134" s="365"/>
      <c r="AX134" s="365"/>
      <c r="AY134" s="365"/>
      <c r="AZ134" s="365"/>
      <c r="BA134" s="365"/>
      <c r="BB134" s="365"/>
    </row>
    <row r="135" spans="1:54" ht="15.75" hidden="1" customHeight="1" x14ac:dyDescent="0.25">
      <c r="A135" s="362" t="s">
        <v>605</v>
      </c>
      <c r="B135" s="363"/>
      <c r="C135" s="363"/>
      <c r="D135" s="363"/>
      <c r="E135" s="363"/>
      <c r="F135" s="363"/>
      <c r="G135" s="363"/>
      <c r="H135" s="363"/>
      <c r="I135" s="363"/>
      <c r="J135" s="363"/>
      <c r="K135" s="363"/>
      <c r="L135" s="363"/>
      <c r="M135" s="363"/>
      <c r="N135" s="363"/>
      <c r="O135" s="363"/>
      <c r="P135" s="363"/>
      <c r="Q135" s="363"/>
      <c r="R135" s="363"/>
      <c r="S135" s="363"/>
      <c r="T135" s="363"/>
      <c r="U135" s="363"/>
      <c r="V135" s="363"/>
      <c r="W135" s="363"/>
      <c r="X135" s="363"/>
      <c r="Y135" s="363"/>
      <c r="Z135" s="363"/>
      <c r="AA135" s="363"/>
      <c r="AB135" s="363"/>
      <c r="AC135" s="363"/>
      <c r="AD135" s="363"/>
      <c r="AE135" s="363"/>
      <c r="AF135" s="363"/>
      <c r="AG135" s="363"/>
      <c r="AH135" s="363"/>
      <c r="AI135" s="363"/>
      <c r="AJ135" s="363"/>
      <c r="AK135" s="369">
        <f>AK132-AK111</f>
        <v>1989.1097919999997</v>
      </c>
      <c r="AL135" s="364"/>
      <c r="AN135" s="365"/>
      <c r="AO135" s="365"/>
      <c r="AP135" s="365"/>
      <c r="AQ135" s="365"/>
      <c r="AR135" s="365"/>
      <c r="AS135" s="365"/>
      <c r="AT135" s="365"/>
      <c r="AU135" s="365"/>
      <c r="AV135" s="365"/>
      <c r="AW135" s="365"/>
      <c r="AX135" s="365"/>
      <c r="AY135" s="365"/>
      <c r="AZ135" s="365"/>
      <c r="BA135" s="365"/>
      <c r="BB135" s="365"/>
    </row>
    <row r="136" spans="1:54" ht="81" hidden="1" customHeight="1" thickBot="1" x14ac:dyDescent="0.3">
      <c r="A136" s="370"/>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2"/>
      <c r="AN136" s="365"/>
      <c r="AO136" s="365"/>
      <c r="AP136" s="365"/>
      <c r="AQ136" s="365"/>
      <c r="AR136" s="365"/>
      <c r="AS136" s="365"/>
      <c r="AT136" s="365"/>
      <c r="AU136" s="365"/>
      <c r="AV136" s="365"/>
      <c r="AW136" s="365"/>
      <c r="AX136" s="365"/>
      <c r="AY136" s="365"/>
      <c r="AZ136" s="365"/>
      <c r="BA136" s="365"/>
      <c r="BB136" s="365"/>
    </row>
    <row r="137" spans="1:54" hidden="1" x14ac:dyDescent="0.25">
      <c r="A137" s="362" t="s">
        <v>606</v>
      </c>
      <c r="B137" s="363"/>
      <c r="C137" s="363"/>
      <c r="D137" s="363"/>
      <c r="E137" s="363"/>
      <c r="F137" s="363"/>
      <c r="G137" s="363"/>
      <c r="H137" s="363"/>
      <c r="I137" s="363"/>
      <c r="J137" s="363"/>
      <c r="K137" s="363"/>
      <c r="L137" s="363"/>
      <c r="M137" s="363"/>
      <c r="N137" s="363"/>
      <c r="O137" s="363"/>
      <c r="P137" s="363"/>
      <c r="Q137" s="363"/>
      <c r="R137" s="363"/>
      <c r="S137" s="363"/>
      <c r="T137" s="363"/>
      <c r="U137" s="363"/>
      <c r="V137" s="363"/>
      <c r="W137" s="363"/>
      <c r="X137" s="363"/>
      <c r="Y137" s="363"/>
      <c r="Z137" s="363"/>
      <c r="AA137" s="363"/>
      <c r="AB137" s="363"/>
      <c r="AC137" s="363"/>
      <c r="AD137" s="363"/>
      <c r="AE137" s="363"/>
      <c r="AF137" s="363"/>
      <c r="AG137" s="363"/>
      <c r="AH137" s="363"/>
      <c r="AI137" s="363"/>
      <c r="AJ137" s="363"/>
      <c r="AK137" s="369"/>
      <c r="AL137" s="364"/>
    </row>
  </sheetData>
  <mergeCells count="227">
    <mergeCell ref="A75:AJ75"/>
    <mergeCell ref="AK75:AL75"/>
    <mergeCell ref="A76:AJ76"/>
    <mergeCell ref="AK76:AL76"/>
    <mergeCell ref="A77:AJ77"/>
    <mergeCell ref="AK77:AL77"/>
    <mergeCell ref="A78:AJ78"/>
    <mergeCell ref="AK78:AL78"/>
    <mergeCell ref="AK84:AL84"/>
    <mergeCell ref="AK82:AL82"/>
    <mergeCell ref="A83:D83"/>
    <mergeCell ref="AK83:AL83"/>
    <mergeCell ref="A79:AJ79"/>
    <mergeCell ref="AK79:AL79"/>
    <mergeCell ref="A80:AJ80"/>
    <mergeCell ref="AK80:AL80"/>
    <mergeCell ref="A81:AJ81"/>
    <mergeCell ref="AK81:AL81"/>
    <mergeCell ref="A82:AJ82"/>
    <mergeCell ref="A84:D84"/>
    <mergeCell ref="A71:AJ71"/>
    <mergeCell ref="AK71:AL71"/>
    <mergeCell ref="A72:AJ72"/>
    <mergeCell ref="AK72:AL72"/>
    <mergeCell ref="A73:AJ73"/>
    <mergeCell ref="AK73:AL73"/>
    <mergeCell ref="A68:AJ69"/>
    <mergeCell ref="A74:AJ74"/>
    <mergeCell ref="AK74:AL74"/>
    <mergeCell ref="A64:AJ64"/>
    <mergeCell ref="AK64:AL64"/>
    <mergeCell ref="A65:AJ65"/>
    <mergeCell ref="AK65:AL65"/>
    <mergeCell ref="A66:AJ66"/>
    <mergeCell ref="AK66:AL66"/>
    <mergeCell ref="AK68:AL68"/>
    <mergeCell ref="AK69:AL69"/>
    <mergeCell ref="A70:AJ70"/>
    <mergeCell ref="AK70:AL70"/>
    <mergeCell ref="A59:AJ59"/>
    <mergeCell ref="AK59:AL59"/>
    <mergeCell ref="A60:AJ60"/>
    <mergeCell ref="AK60:AL60"/>
    <mergeCell ref="A61:AJ61"/>
    <mergeCell ref="AK61:AL61"/>
    <mergeCell ref="A62:AJ62"/>
    <mergeCell ref="AK62:AL62"/>
    <mergeCell ref="A63:AJ63"/>
    <mergeCell ref="AK63:AL63"/>
    <mergeCell ref="A54:AJ54"/>
    <mergeCell ref="AK54:AL54"/>
    <mergeCell ref="A55:AJ55"/>
    <mergeCell ref="AK55:AL55"/>
    <mergeCell ref="A56:AJ56"/>
    <mergeCell ref="AK56:AL56"/>
    <mergeCell ref="A57:AJ57"/>
    <mergeCell ref="AK57:AL57"/>
    <mergeCell ref="A58:AJ58"/>
    <mergeCell ref="AK58:AL58"/>
    <mergeCell ref="A48:AJ48"/>
    <mergeCell ref="AK48:AL48"/>
    <mergeCell ref="A49:AJ49"/>
    <mergeCell ref="AK49:AL49"/>
    <mergeCell ref="A50:AJ50"/>
    <mergeCell ref="AK50:AL50"/>
    <mergeCell ref="A51:AJ51"/>
    <mergeCell ref="AK51:AL51"/>
    <mergeCell ref="A53:AJ53"/>
    <mergeCell ref="AK53:AL53"/>
    <mergeCell ref="A42:AJ42"/>
    <mergeCell ref="AK42:AL42"/>
    <mergeCell ref="A43:AJ43"/>
    <mergeCell ref="AK43:AL43"/>
    <mergeCell ref="A44:AJ44"/>
    <mergeCell ref="AK44:AL44"/>
    <mergeCell ref="A45:AJ45"/>
    <mergeCell ref="AK45:AL45"/>
    <mergeCell ref="A47:AJ47"/>
    <mergeCell ref="AK47:AL47"/>
    <mergeCell ref="A37:AJ37"/>
    <mergeCell ref="AK37:AL37"/>
    <mergeCell ref="A38:AJ38"/>
    <mergeCell ref="AK38:AL38"/>
    <mergeCell ref="A39:AJ39"/>
    <mergeCell ref="AK39:AL39"/>
    <mergeCell ref="A40:AJ40"/>
    <mergeCell ref="AK40:AL40"/>
    <mergeCell ref="A41:AJ41"/>
    <mergeCell ref="AK41:AL41"/>
    <mergeCell ref="AK34:AL34"/>
    <mergeCell ref="A35:AJ35"/>
    <mergeCell ref="AK35:AL35"/>
    <mergeCell ref="A36:AJ36"/>
    <mergeCell ref="AK36:AL36"/>
    <mergeCell ref="AK26:AL26"/>
    <mergeCell ref="A27:AJ27"/>
    <mergeCell ref="AK27:AL27"/>
    <mergeCell ref="AP20:AQ20"/>
    <mergeCell ref="AP24:AQ24"/>
    <mergeCell ref="BB68:BB69"/>
    <mergeCell ref="A5:AQ5"/>
    <mergeCell ref="A7:AQ7"/>
    <mergeCell ref="A8:AQ8"/>
    <mergeCell ref="A9:AQ9"/>
    <mergeCell ref="A11:AQ11"/>
    <mergeCell ref="A12:AQ12"/>
    <mergeCell ref="A14:AQ14"/>
    <mergeCell ref="A24:AJ24"/>
    <mergeCell ref="AK24:AL24"/>
    <mergeCell ref="A21:AJ21"/>
    <mergeCell ref="AK21:AL21"/>
    <mergeCell ref="AN21:AP21"/>
    <mergeCell ref="A23:AJ23"/>
    <mergeCell ref="AK23:AL23"/>
    <mergeCell ref="AN23:AP23"/>
    <mergeCell ref="A22:AJ22"/>
    <mergeCell ref="AK22:AL22"/>
    <mergeCell ref="A15:AQ15"/>
    <mergeCell ref="A17:AQ17"/>
    <mergeCell ref="A19:AJ19"/>
    <mergeCell ref="AK19:AL19"/>
    <mergeCell ref="A20:AJ20"/>
    <mergeCell ref="AK20:AL20"/>
    <mergeCell ref="A95:AJ95"/>
    <mergeCell ref="AK95:AL95"/>
    <mergeCell ref="A96:AJ96"/>
    <mergeCell ref="AK96:AL96"/>
    <mergeCell ref="A97:AJ97"/>
    <mergeCell ref="AK97:AL97"/>
    <mergeCell ref="AK85:AL85"/>
    <mergeCell ref="AN22:AP22"/>
    <mergeCell ref="A28:AJ28"/>
    <mergeCell ref="AK28:AL28"/>
    <mergeCell ref="A29:AJ29"/>
    <mergeCell ref="AK29:AL29"/>
    <mergeCell ref="A30:AJ30"/>
    <mergeCell ref="AK30:AL30"/>
    <mergeCell ref="A31:AJ31"/>
    <mergeCell ref="AK31:AL31"/>
    <mergeCell ref="A32:AJ32"/>
    <mergeCell ref="AK32:AL32"/>
    <mergeCell ref="A33:AJ33"/>
    <mergeCell ref="AK33:AL33"/>
    <mergeCell ref="A34:AJ34"/>
    <mergeCell ref="A25:AJ25"/>
    <mergeCell ref="AK25:AL25"/>
    <mergeCell ref="A26:AJ26"/>
    <mergeCell ref="A98:AJ98"/>
    <mergeCell ref="AK98:AL98"/>
    <mergeCell ref="A99:AJ99"/>
    <mergeCell ref="AK99:AL99"/>
    <mergeCell ref="A100:AJ100"/>
    <mergeCell ref="AK100:AL100"/>
    <mergeCell ref="A101:AJ101"/>
    <mergeCell ref="AK101:AL101"/>
    <mergeCell ref="A102:AJ102"/>
    <mergeCell ref="AK102:AL102"/>
    <mergeCell ref="B103:D103"/>
    <mergeCell ref="AK103:AL103"/>
    <mergeCell ref="B104:D104"/>
    <mergeCell ref="AK104:AL104"/>
    <mergeCell ref="B105:D105"/>
    <mergeCell ref="AK105:AL105"/>
    <mergeCell ref="B106:D106"/>
    <mergeCell ref="AK106:AL106"/>
    <mergeCell ref="A107:AJ107"/>
    <mergeCell ref="AK107:AL107"/>
    <mergeCell ref="A108:D108"/>
    <mergeCell ref="AK108:AL108"/>
    <mergeCell ref="A109:AJ109"/>
    <mergeCell ref="AK109:AL109"/>
    <mergeCell ref="A110:AJ110"/>
    <mergeCell ref="AK110:AL110"/>
    <mergeCell ref="A111:AJ111"/>
    <mergeCell ref="AK111:AL111"/>
    <mergeCell ref="A112:AJ112"/>
    <mergeCell ref="AK112:AL112"/>
    <mergeCell ref="A113:D113"/>
    <mergeCell ref="AK113:AL113"/>
    <mergeCell ref="A114:D114"/>
    <mergeCell ref="AK114:AL114"/>
    <mergeCell ref="A115:D115"/>
    <mergeCell ref="AK115:AL115"/>
    <mergeCell ref="A116:D116"/>
    <mergeCell ref="AK116:AL116"/>
    <mergeCell ref="A117:D117"/>
    <mergeCell ref="AK117:AL117"/>
    <mergeCell ref="A118:AJ118"/>
    <mergeCell ref="AK118:AL118"/>
    <mergeCell ref="A119:AJ119"/>
    <mergeCell ref="AK119:AL119"/>
    <mergeCell ref="A120:AJ120"/>
    <mergeCell ref="AK120:AL120"/>
    <mergeCell ref="A121:D121"/>
    <mergeCell ref="AK121:AL121"/>
    <mergeCell ref="A122:D122"/>
    <mergeCell ref="AK122:AL122"/>
    <mergeCell ref="A123:D123"/>
    <mergeCell ref="AK123:AL123"/>
    <mergeCell ref="A124:D124"/>
    <mergeCell ref="AK124:AL124"/>
    <mergeCell ref="A125:AJ125"/>
    <mergeCell ref="AK125:AL125"/>
    <mergeCell ref="A126:D126"/>
    <mergeCell ref="AK126:AL126"/>
    <mergeCell ref="A127:D127"/>
    <mergeCell ref="AK127:AL127"/>
    <mergeCell ref="A128:AJ128"/>
    <mergeCell ref="AK128:AL128"/>
    <mergeCell ref="A129:D129"/>
    <mergeCell ref="AK129:AL129"/>
    <mergeCell ref="A130:D130"/>
    <mergeCell ref="AK130:AL130"/>
    <mergeCell ref="A131:D131"/>
    <mergeCell ref="AK131:AL131"/>
    <mergeCell ref="A132:AJ132"/>
    <mergeCell ref="AK132:AL132"/>
    <mergeCell ref="A133:AJ133"/>
    <mergeCell ref="AK133:AL133"/>
    <mergeCell ref="AN133:BB134"/>
    <mergeCell ref="A134:AL134"/>
    <mergeCell ref="A135:AJ135"/>
    <mergeCell ref="AK135:AL135"/>
    <mergeCell ref="AN135:BB136"/>
    <mergeCell ref="A136:AL136"/>
    <mergeCell ref="A137:AJ137"/>
    <mergeCell ref="AK137:AL137"/>
  </mergeCells>
  <pageMargins left="0.51181102362204722" right="0.11811023622047245" top="0.19685039370078741" bottom="0.27559055118110237" header="0" footer="0"/>
  <pageSetup paperSize="9"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53"/>
  <sheetViews>
    <sheetView view="pageBreakPreview" topLeftCell="A4" zoomScale="75" zoomScaleSheetLayoutView="75" workbookViewId="0">
      <pane xSplit="2" ySplit="20" topLeftCell="C48" activePane="bottomRight" state="frozen"/>
      <selection activeCell="A4" sqref="A4"/>
      <selection pane="topRight" activeCell="C4" sqref="C4"/>
      <selection pane="bottomLeft" activeCell="A24" sqref="A24"/>
      <selection pane="bottomRight" activeCell="I49" sqref="I49"/>
    </sheetView>
  </sheetViews>
  <sheetFormatPr defaultRowHeight="15.75" x14ac:dyDescent="0.25"/>
  <cols>
    <col min="1" max="1" width="7.7109375" style="46" customWidth="1"/>
    <col min="2" max="2" width="55.140625" style="46" customWidth="1"/>
    <col min="3" max="3" width="11.7109375" style="164" customWidth="1"/>
    <col min="4" max="4" width="12.28515625" style="46" customWidth="1"/>
    <col min="5" max="6" width="9.140625" style="164" hidden="1" customWidth="1"/>
    <col min="7" max="7" width="13.42578125" style="165" customWidth="1"/>
    <col min="8" max="8" width="12.85546875" style="165" customWidth="1"/>
    <col min="9" max="9" width="14.28515625" style="46" customWidth="1"/>
    <col min="10" max="10" width="15.140625" style="46" customWidth="1"/>
    <col min="11" max="11" width="13.42578125" style="46" customWidth="1"/>
    <col min="12" max="12" width="20.140625" style="46" customWidth="1"/>
    <col min="13" max="252" width="9.140625" style="46"/>
    <col min="253" max="253" width="37.7109375" style="46" customWidth="1"/>
    <col min="254" max="254" width="9.140625" style="46"/>
    <col min="255" max="255" width="12.85546875" style="46" customWidth="1"/>
    <col min="256" max="257" width="0" style="46" hidden="1" customWidth="1"/>
    <col min="258" max="258" width="18.28515625" style="46" customWidth="1"/>
    <col min="259" max="259" width="64.85546875" style="46" customWidth="1"/>
    <col min="260" max="263" width="9.140625" style="46"/>
    <col min="264" max="264" width="14.85546875" style="46" customWidth="1"/>
    <col min="265" max="508" width="9.140625" style="46"/>
    <col min="509" max="509" width="37.7109375" style="46" customWidth="1"/>
    <col min="510" max="510" width="9.140625" style="46"/>
    <col min="511" max="511" width="12.85546875" style="46" customWidth="1"/>
    <col min="512" max="513" width="0" style="46" hidden="1" customWidth="1"/>
    <col min="514" max="514" width="18.28515625" style="46" customWidth="1"/>
    <col min="515" max="515" width="64.85546875" style="46" customWidth="1"/>
    <col min="516" max="519" width="9.140625" style="46"/>
    <col min="520" max="520" width="14.85546875" style="46" customWidth="1"/>
    <col min="521" max="764" width="9.140625" style="46"/>
    <col min="765" max="765" width="37.7109375" style="46" customWidth="1"/>
    <col min="766" max="766" width="9.140625" style="46"/>
    <col min="767" max="767" width="12.85546875" style="46" customWidth="1"/>
    <col min="768" max="769" width="0" style="46" hidden="1" customWidth="1"/>
    <col min="770" max="770" width="18.28515625" style="46" customWidth="1"/>
    <col min="771" max="771" width="64.85546875" style="46" customWidth="1"/>
    <col min="772" max="775" width="9.140625" style="46"/>
    <col min="776" max="776" width="14.85546875" style="46" customWidth="1"/>
    <col min="777" max="1020" width="9.140625" style="46"/>
    <col min="1021" max="1021" width="37.7109375" style="46" customWidth="1"/>
    <col min="1022" max="1022" width="9.140625" style="46"/>
    <col min="1023" max="1023" width="12.85546875" style="46" customWidth="1"/>
    <col min="1024" max="1025" width="0" style="46" hidden="1" customWidth="1"/>
    <col min="1026" max="1026" width="18.28515625" style="46" customWidth="1"/>
    <col min="1027" max="1027" width="64.85546875" style="46" customWidth="1"/>
    <col min="1028" max="1031" width="9.140625" style="46"/>
    <col min="1032" max="1032" width="14.85546875" style="46" customWidth="1"/>
    <col min="1033" max="1276" width="9.140625" style="46"/>
    <col min="1277" max="1277" width="37.7109375" style="46" customWidth="1"/>
    <col min="1278" max="1278" width="9.140625" style="46"/>
    <col min="1279" max="1279" width="12.85546875" style="46" customWidth="1"/>
    <col min="1280" max="1281" width="0" style="46" hidden="1" customWidth="1"/>
    <col min="1282" max="1282" width="18.28515625" style="46" customWidth="1"/>
    <col min="1283" max="1283" width="64.85546875" style="46" customWidth="1"/>
    <col min="1284" max="1287" width="9.140625" style="46"/>
    <col min="1288" max="1288" width="14.85546875" style="46" customWidth="1"/>
    <col min="1289" max="1532" width="9.140625" style="46"/>
    <col min="1533" max="1533" width="37.7109375" style="46" customWidth="1"/>
    <col min="1534" max="1534" width="9.140625" style="46"/>
    <col min="1535" max="1535" width="12.85546875" style="46" customWidth="1"/>
    <col min="1536" max="1537" width="0" style="46" hidden="1" customWidth="1"/>
    <col min="1538" max="1538" width="18.28515625" style="46" customWidth="1"/>
    <col min="1539" max="1539" width="64.85546875" style="46" customWidth="1"/>
    <col min="1540" max="1543" width="9.140625" style="46"/>
    <col min="1544" max="1544" width="14.85546875" style="46" customWidth="1"/>
    <col min="1545" max="1788" width="9.140625" style="46"/>
    <col min="1789" max="1789" width="37.7109375" style="46" customWidth="1"/>
    <col min="1790" max="1790" width="9.140625" style="46"/>
    <col min="1791" max="1791" width="12.85546875" style="46" customWidth="1"/>
    <col min="1792" max="1793" width="0" style="46" hidden="1" customWidth="1"/>
    <col min="1794" max="1794" width="18.28515625" style="46" customWidth="1"/>
    <col min="1795" max="1795" width="64.85546875" style="46" customWidth="1"/>
    <col min="1796" max="1799" width="9.140625" style="46"/>
    <col min="1800" max="1800" width="14.85546875" style="46" customWidth="1"/>
    <col min="1801" max="2044" width="9.140625" style="46"/>
    <col min="2045" max="2045" width="37.7109375" style="46" customWidth="1"/>
    <col min="2046" max="2046" width="9.140625" style="46"/>
    <col min="2047" max="2047" width="12.85546875" style="46" customWidth="1"/>
    <col min="2048" max="2049" width="0" style="46" hidden="1" customWidth="1"/>
    <col min="2050" max="2050" width="18.28515625" style="46" customWidth="1"/>
    <col min="2051" max="2051" width="64.85546875" style="46" customWidth="1"/>
    <col min="2052" max="2055" width="9.140625" style="46"/>
    <col min="2056" max="2056" width="14.85546875" style="46" customWidth="1"/>
    <col min="2057" max="2300" width="9.140625" style="46"/>
    <col min="2301" max="2301" width="37.7109375" style="46" customWidth="1"/>
    <col min="2302" max="2302" width="9.140625" style="46"/>
    <col min="2303" max="2303" width="12.85546875" style="46" customWidth="1"/>
    <col min="2304" max="2305" width="0" style="46" hidden="1" customWidth="1"/>
    <col min="2306" max="2306" width="18.28515625" style="46" customWidth="1"/>
    <col min="2307" max="2307" width="64.85546875" style="46" customWidth="1"/>
    <col min="2308" max="2311" width="9.140625" style="46"/>
    <col min="2312" max="2312" width="14.85546875" style="46" customWidth="1"/>
    <col min="2313" max="2556" width="9.140625" style="46"/>
    <col min="2557" max="2557" width="37.7109375" style="46" customWidth="1"/>
    <col min="2558" max="2558" width="9.140625" style="46"/>
    <col min="2559" max="2559" width="12.85546875" style="46" customWidth="1"/>
    <col min="2560" max="2561" width="0" style="46" hidden="1" customWidth="1"/>
    <col min="2562" max="2562" width="18.28515625" style="46" customWidth="1"/>
    <col min="2563" max="2563" width="64.85546875" style="46" customWidth="1"/>
    <col min="2564" max="2567" width="9.140625" style="46"/>
    <col min="2568" max="2568" width="14.85546875" style="46" customWidth="1"/>
    <col min="2569" max="2812" width="9.140625" style="46"/>
    <col min="2813" max="2813" width="37.7109375" style="46" customWidth="1"/>
    <col min="2814" max="2814" width="9.140625" style="46"/>
    <col min="2815" max="2815" width="12.85546875" style="46" customWidth="1"/>
    <col min="2816" max="2817" width="0" style="46" hidden="1" customWidth="1"/>
    <col min="2818" max="2818" width="18.28515625" style="46" customWidth="1"/>
    <col min="2819" max="2819" width="64.85546875" style="46" customWidth="1"/>
    <col min="2820" max="2823" width="9.140625" style="46"/>
    <col min="2824" max="2824" width="14.85546875" style="46" customWidth="1"/>
    <col min="2825" max="3068" width="9.140625" style="46"/>
    <col min="3069" max="3069" width="37.7109375" style="46" customWidth="1"/>
    <col min="3070" max="3070" width="9.140625" style="46"/>
    <col min="3071" max="3071" width="12.85546875" style="46" customWidth="1"/>
    <col min="3072" max="3073" width="0" style="46" hidden="1" customWidth="1"/>
    <col min="3074" max="3074" width="18.28515625" style="46" customWidth="1"/>
    <col min="3075" max="3075" width="64.85546875" style="46" customWidth="1"/>
    <col min="3076" max="3079" width="9.140625" style="46"/>
    <col min="3080" max="3080" width="14.85546875" style="46" customWidth="1"/>
    <col min="3081" max="3324" width="9.140625" style="46"/>
    <col min="3325" max="3325" width="37.7109375" style="46" customWidth="1"/>
    <col min="3326" max="3326" width="9.140625" style="46"/>
    <col min="3327" max="3327" width="12.85546875" style="46" customWidth="1"/>
    <col min="3328" max="3329" width="0" style="46" hidden="1" customWidth="1"/>
    <col min="3330" max="3330" width="18.28515625" style="46" customWidth="1"/>
    <col min="3331" max="3331" width="64.85546875" style="46" customWidth="1"/>
    <col min="3332" max="3335" width="9.140625" style="46"/>
    <col min="3336" max="3336" width="14.85546875" style="46" customWidth="1"/>
    <col min="3337" max="3580" width="9.140625" style="46"/>
    <col min="3581" max="3581" width="37.7109375" style="46" customWidth="1"/>
    <col min="3582" max="3582" width="9.140625" style="46"/>
    <col min="3583" max="3583" width="12.85546875" style="46" customWidth="1"/>
    <col min="3584" max="3585" width="0" style="46" hidden="1" customWidth="1"/>
    <col min="3586" max="3586" width="18.28515625" style="46" customWidth="1"/>
    <col min="3587" max="3587" width="64.85546875" style="46" customWidth="1"/>
    <col min="3588" max="3591" width="9.140625" style="46"/>
    <col min="3592" max="3592" width="14.85546875" style="46" customWidth="1"/>
    <col min="3593" max="3836" width="9.140625" style="46"/>
    <col min="3837" max="3837" width="37.7109375" style="46" customWidth="1"/>
    <col min="3838" max="3838" width="9.140625" style="46"/>
    <col min="3839" max="3839" width="12.85546875" style="46" customWidth="1"/>
    <col min="3840" max="3841" width="0" style="46" hidden="1" customWidth="1"/>
    <col min="3842" max="3842" width="18.28515625" style="46" customWidth="1"/>
    <col min="3843" max="3843" width="64.85546875" style="46" customWidth="1"/>
    <col min="3844" max="3847" width="9.140625" style="46"/>
    <col min="3848" max="3848" width="14.85546875" style="46" customWidth="1"/>
    <col min="3849" max="4092" width="9.140625" style="46"/>
    <col min="4093" max="4093" width="37.7109375" style="46" customWidth="1"/>
    <col min="4094" max="4094" width="9.140625" style="46"/>
    <col min="4095" max="4095" width="12.85546875" style="46" customWidth="1"/>
    <col min="4096" max="4097" width="0" style="46" hidden="1" customWidth="1"/>
    <col min="4098" max="4098" width="18.28515625" style="46" customWidth="1"/>
    <col min="4099" max="4099" width="64.85546875" style="46" customWidth="1"/>
    <col min="4100" max="4103" width="9.140625" style="46"/>
    <col min="4104" max="4104" width="14.85546875" style="46" customWidth="1"/>
    <col min="4105" max="4348" width="9.140625" style="46"/>
    <col min="4349" max="4349" width="37.7109375" style="46" customWidth="1"/>
    <col min="4350" max="4350" width="9.140625" style="46"/>
    <col min="4351" max="4351" width="12.85546875" style="46" customWidth="1"/>
    <col min="4352" max="4353" width="0" style="46" hidden="1" customWidth="1"/>
    <col min="4354" max="4354" width="18.28515625" style="46" customWidth="1"/>
    <col min="4355" max="4355" width="64.85546875" style="46" customWidth="1"/>
    <col min="4356" max="4359" width="9.140625" style="46"/>
    <col min="4360" max="4360" width="14.85546875" style="46" customWidth="1"/>
    <col min="4361" max="4604" width="9.140625" style="46"/>
    <col min="4605" max="4605" width="37.7109375" style="46" customWidth="1"/>
    <col min="4606" max="4606" width="9.140625" style="46"/>
    <col min="4607" max="4607" width="12.85546875" style="46" customWidth="1"/>
    <col min="4608" max="4609" width="0" style="46" hidden="1" customWidth="1"/>
    <col min="4610" max="4610" width="18.28515625" style="46" customWidth="1"/>
    <col min="4611" max="4611" width="64.85546875" style="46" customWidth="1"/>
    <col min="4612" max="4615" width="9.140625" style="46"/>
    <col min="4616" max="4616" width="14.85546875" style="46" customWidth="1"/>
    <col min="4617" max="4860" width="9.140625" style="46"/>
    <col min="4861" max="4861" width="37.7109375" style="46" customWidth="1"/>
    <col min="4862" max="4862" width="9.140625" style="46"/>
    <col min="4863" max="4863" width="12.85546875" style="46" customWidth="1"/>
    <col min="4864" max="4865" width="0" style="46" hidden="1" customWidth="1"/>
    <col min="4866" max="4866" width="18.28515625" style="46" customWidth="1"/>
    <col min="4867" max="4867" width="64.85546875" style="46" customWidth="1"/>
    <col min="4868" max="4871" width="9.140625" style="46"/>
    <col min="4872" max="4872" width="14.85546875" style="46" customWidth="1"/>
    <col min="4873" max="5116" width="9.140625" style="46"/>
    <col min="5117" max="5117" width="37.7109375" style="46" customWidth="1"/>
    <col min="5118" max="5118" width="9.140625" style="46"/>
    <col min="5119" max="5119" width="12.85546875" style="46" customWidth="1"/>
    <col min="5120" max="5121" width="0" style="46" hidden="1" customWidth="1"/>
    <col min="5122" max="5122" width="18.28515625" style="46" customWidth="1"/>
    <col min="5123" max="5123" width="64.85546875" style="46" customWidth="1"/>
    <col min="5124" max="5127" width="9.140625" style="46"/>
    <col min="5128" max="5128" width="14.85546875" style="46" customWidth="1"/>
    <col min="5129" max="5372" width="9.140625" style="46"/>
    <col min="5373" max="5373" width="37.7109375" style="46" customWidth="1"/>
    <col min="5374" max="5374" width="9.140625" style="46"/>
    <col min="5375" max="5375" width="12.85546875" style="46" customWidth="1"/>
    <col min="5376" max="5377" width="0" style="46" hidden="1" customWidth="1"/>
    <col min="5378" max="5378" width="18.28515625" style="46" customWidth="1"/>
    <col min="5379" max="5379" width="64.85546875" style="46" customWidth="1"/>
    <col min="5380" max="5383" width="9.140625" style="46"/>
    <col min="5384" max="5384" width="14.85546875" style="46" customWidth="1"/>
    <col min="5385" max="5628" width="9.140625" style="46"/>
    <col min="5629" max="5629" width="37.7109375" style="46" customWidth="1"/>
    <col min="5630" max="5630" width="9.140625" style="46"/>
    <col min="5631" max="5631" width="12.85546875" style="46" customWidth="1"/>
    <col min="5632" max="5633" width="0" style="46" hidden="1" customWidth="1"/>
    <col min="5634" max="5634" width="18.28515625" style="46" customWidth="1"/>
    <col min="5635" max="5635" width="64.85546875" style="46" customWidth="1"/>
    <col min="5636" max="5639" width="9.140625" style="46"/>
    <col min="5640" max="5640" width="14.85546875" style="46" customWidth="1"/>
    <col min="5641" max="5884" width="9.140625" style="46"/>
    <col min="5885" max="5885" width="37.7109375" style="46" customWidth="1"/>
    <col min="5886" max="5886" width="9.140625" style="46"/>
    <col min="5887" max="5887" width="12.85546875" style="46" customWidth="1"/>
    <col min="5888" max="5889" width="0" style="46" hidden="1" customWidth="1"/>
    <col min="5890" max="5890" width="18.28515625" style="46" customWidth="1"/>
    <col min="5891" max="5891" width="64.85546875" style="46" customWidth="1"/>
    <col min="5892" max="5895" width="9.140625" style="46"/>
    <col min="5896" max="5896" width="14.85546875" style="46" customWidth="1"/>
    <col min="5897" max="6140" width="9.140625" style="46"/>
    <col min="6141" max="6141" width="37.7109375" style="46" customWidth="1"/>
    <col min="6142" max="6142" width="9.140625" style="46"/>
    <col min="6143" max="6143" width="12.85546875" style="46" customWidth="1"/>
    <col min="6144" max="6145" width="0" style="46" hidden="1" customWidth="1"/>
    <col min="6146" max="6146" width="18.28515625" style="46" customWidth="1"/>
    <col min="6147" max="6147" width="64.85546875" style="46" customWidth="1"/>
    <col min="6148" max="6151" width="9.140625" style="46"/>
    <col min="6152" max="6152" width="14.85546875" style="46" customWidth="1"/>
    <col min="6153" max="6396" width="9.140625" style="46"/>
    <col min="6397" max="6397" width="37.7109375" style="46" customWidth="1"/>
    <col min="6398" max="6398" width="9.140625" style="46"/>
    <col min="6399" max="6399" width="12.85546875" style="46" customWidth="1"/>
    <col min="6400" max="6401" width="0" style="46" hidden="1" customWidth="1"/>
    <col min="6402" max="6402" width="18.28515625" style="46" customWidth="1"/>
    <col min="6403" max="6403" width="64.85546875" style="46" customWidth="1"/>
    <col min="6404" max="6407" width="9.140625" style="46"/>
    <col min="6408" max="6408" width="14.85546875" style="46" customWidth="1"/>
    <col min="6409" max="6652" width="9.140625" style="46"/>
    <col min="6653" max="6653" width="37.7109375" style="46" customWidth="1"/>
    <col min="6654" max="6654" width="9.140625" style="46"/>
    <col min="6655" max="6655" width="12.85546875" style="46" customWidth="1"/>
    <col min="6656" max="6657" width="0" style="46" hidden="1" customWidth="1"/>
    <col min="6658" max="6658" width="18.28515625" style="46" customWidth="1"/>
    <col min="6659" max="6659" width="64.85546875" style="46" customWidth="1"/>
    <col min="6660" max="6663" width="9.140625" style="46"/>
    <col min="6664" max="6664" width="14.85546875" style="46" customWidth="1"/>
    <col min="6665" max="6908" width="9.140625" style="46"/>
    <col min="6909" max="6909" width="37.7109375" style="46" customWidth="1"/>
    <col min="6910" max="6910" width="9.140625" style="46"/>
    <col min="6911" max="6911" width="12.85546875" style="46" customWidth="1"/>
    <col min="6912" max="6913" width="0" style="46" hidden="1" customWidth="1"/>
    <col min="6914" max="6914" width="18.28515625" style="46" customWidth="1"/>
    <col min="6915" max="6915" width="64.85546875" style="46" customWidth="1"/>
    <col min="6916" max="6919" width="9.140625" style="46"/>
    <col min="6920" max="6920" width="14.85546875" style="46" customWidth="1"/>
    <col min="6921" max="7164" width="9.140625" style="46"/>
    <col min="7165" max="7165" width="37.7109375" style="46" customWidth="1"/>
    <col min="7166" max="7166" width="9.140625" style="46"/>
    <col min="7167" max="7167" width="12.85546875" style="46" customWidth="1"/>
    <col min="7168" max="7169" width="0" style="46" hidden="1" customWidth="1"/>
    <col min="7170" max="7170" width="18.28515625" style="46" customWidth="1"/>
    <col min="7171" max="7171" width="64.85546875" style="46" customWidth="1"/>
    <col min="7172" max="7175" width="9.140625" style="46"/>
    <col min="7176" max="7176" width="14.85546875" style="46" customWidth="1"/>
    <col min="7177" max="7420" width="9.140625" style="46"/>
    <col min="7421" max="7421" width="37.7109375" style="46" customWidth="1"/>
    <col min="7422" max="7422" width="9.140625" style="46"/>
    <col min="7423" max="7423" width="12.85546875" style="46" customWidth="1"/>
    <col min="7424" max="7425" width="0" style="46" hidden="1" customWidth="1"/>
    <col min="7426" max="7426" width="18.28515625" style="46" customWidth="1"/>
    <col min="7427" max="7427" width="64.85546875" style="46" customWidth="1"/>
    <col min="7428" max="7431" width="9.140625" style="46"/>
    <col min="7432" max="7432" width="14.85546875" style="46" customWidth="1"/>
    <col min="7433" max="7676" width="9.140625" style="46"/>
    <col min="7677" max="7677" width="37.7109375" style="46" customWidth="1"/>
    <col min="7678" max="7678" width="9.140625" style="46"/>
    <col min="7679" max="7679" width="12.85546875" style="46" customWidth="1"/>
    <col min="7680" max="7681" width="0" style="46" hidden="1" customWidth="1"/>
    <col min="7682" max="7682" width="18.28515625" style="46" customWidth="1"/>
    <col min="7683" max="7683" width="64.85546875" style="46" customWidth="1"/>
    <col min="7684" max="7687" width="9.140625" style="46"/>
    <col min="7688" max="7688" width="14.85546875" style="46" customWidth="1"/>
    <col min="7689" max="7932" width="9.140625" style="46"/>
    <col min="7933" max="7933" width="37.7109375" style="46" customWidth="1"/>
    <col min="7934" max="7934" width="9.140625" style="46"/>
    <col min="7935" max="7935" width="12.85546875" style="46" customWidth="1"/>
    <col min="7936" max="7937" width="0" style="46" hidden="1" customWidth="1"/>
    <col min="7938" max="7938" width="18.28515625" style="46" customWidth="1"/>
    <col min="7939" max="7939" width="64.85546875" style="46" customWidth="1"/>
    <col min="7940" max="7943" width="9.140625" style="46"/>
    <col min="7944" max="7944" width="14.85546875" style="46" customWidth="1"/>
    <col min="7945" max="8188" width="9.140625" style="46"/>
    <col min="8189" max="8189" width="37.7109375" style="46" customWidth="1"/>
    <col min="8190" max="8190" width="9.140625" style="46"/>
    <col min="8191" max="8191" width="12.85546875" style="46" customWidth="1"/>
    <col min="8192" max="8193" width="0" style="46" hidden="1" customWidth="1"/>
    <col min="8194" max="8194" width="18.28515625" style="46" customWidth="1"/>
    <col min="8195" max="8195" width="64.85546875" style="46" customWidth="1"/>
    <col min="8196" max="8199" width="9.140625" style="46"/>
    <col min="8200" max="8200" width="14.85546875" style="46" customWidth="1"/>
    <col min="8201" max="8444" width="9.140625" style="46"/>
    <col min="8445" max="8445" width="37.7109375" style="46" customWidth="1"/>
    <col min="8446" max="8446" width="9.140625" style="46"/>
    <col min="8447" max="8447" width="12.85546875" style="46" customWidth="1"/>
    <col min="8448" max="8449" width="0" style="46" hidden="1" customWidth="1"/>
    <col min="8450" max="8450" width="18.28515625" style="46" customWidth="1"/>
    <col min="8451" max="8451" width="64.85546875" style="46" customWidth="1"/>
    <col min="8452" max="8455" width="9.140625" style="46"/>
    <col min="8456" max="8456" width="14.85546875" style="46" customWidth="1"/>
    <col min="8457" max="8700" width="9.140625" style="46"/>
    <col min="8701" max="8701" width="37.7109375" style="46" customWidth="1"/>
    <col min="8702" max="8702" width="9.140625" style="46"/>
    <col min="8703" max="8703" width="12.85546875" style="46" customWidth="1"/>
    <col min="8704" max="8705" width="0" style="46" hidden="1" customWidth="1"/>
    <col min="8706" max="8706" width="18.28515625" style="46" customWidth="1"/>
    <col min="8707" max="8707" width="64.85546875" style="46" customWidth="1"/>
    <col min="8708" max="8711" width="9.140625" style="46"/>
    <col min="8712" max="8712" width="14.85546875" style="46" customWidth="1"/>
    <col min="8713" max="8956" width="9.140625" style="46"/>
    <col min="8957" max="8957" width="37.7109375" style="46" customWidth="1"/>
    <col min="8958" max="8958" width="9.140625" style="46"/>
    <col min="8959" max="8959" width="12.85546875" style="46" customWidth="1"/>
    <col min="8960" max="8961" width="0" style="46" hidden="1" customWidth="1"/>
    <col min="8962" max="8962" width="18.28515625" style="46" customWidth="1"/>
    <col min="8963" max="8963" width="64.85546875" style="46" customWidth="1"/>
    <col min="8964" max="8967" width="9.140625" style="46"/>
    <col min="8968" max="8968" width="14.85546875" style="46" customWidth="1"/>
    <col min="8969" max="9212" width="9.140625" style="46"/>
    <col min="9213" max="9213" width="37.7109375" style="46" customWidth="1"/>
    <col min="9214" max="9214" width="9.140625" style="46"/>
    <col min="9215" max="9215" width="12.85546875" style="46" customWidth="1"/>
    <col min="9216" max="9217" width="0" style="46" hidden="1" customWidth="1"/>
    <col min="9218" max="9218" width="18.28515625" style="46" customWidth="1"/>
    <col min="9219" max="9219" width="64.85546875" style="46" customWidth="1"/>
    <col min="9220" max="9223" width="9.140625" style="46"/>
    <col min="9224" max="9224" width="14.85546875" style="46" customWidth="1"/>
    <col min="9225" max="9468" width="9.140625" style="46"/>
    <col min="9469" max="9469" width="37.7109375" style="46" customWidth="1"/>
    <col min="9470" max="9470" width="9.140625" style="46"/>
    <col min="9471" max="9471" width="12.85546875" style="46" customWidth="1"/>
    <col min="9472" max="9473" width="0" style="46" hidden="1" customWidth="1"/>
    <col min="9474" max="9474" width="18.28515625" style="46" customWidth="1"/>
    <col min="9475" max="9475" width="64.85546875" style="46" customWidth="1"/>
    <col min="9476" max="9479" width="9.140625" style="46"/>
    <col min="9480" max="9480" width="14.85546875" style="46" customWidth="1"/>
    <col min="9481" max="9724" width="9.140625" style="46"/>
    <col min="9725" max="9725" width="37.7109375" style="46" customWidth="1"/>
    <col min="9726" max="9726" width="9.140625" style="46"/>
    <col min="9727" max="9727" width="12.85546875" style="46" customWidth="1"/>
    <col min="9728" max="9729" width="0" style="46" hidden="1" customWidth="1"/>
    <col min="9730" max="9730" width="18.28515625" style="46" customWidth="1"/>
    <col min="9731" max="9731" width="64.85546875" style="46" customWidth="1"/>
    <col min="9732" max="9735" width="9.140625" style="46"/>
    <col min="9736" max="9736" width="14.85546875" style="46" customWidth="1"/>
    <col min="9737" max="9980" width="9.140625" style="46"/>
    <col min="9981" max="9981" width="37.7109375" style="46" customWidth="1"/>
    <col min="9982" max="9982" width="9.140625" style="46"/>
    <col min="9983" max="9983" width="12.85546875" style="46" customWidth="1"/>
    <col min="9984" max="9985" width="0" style="46" hidden="1" customWidth="1"/>
    <col min="9986" max="9986" width="18.28515625" style="46" customWidth="1"/>
    <col min="9987" max="9987" width="64.85546875" style="46" customWidth="1"/>
    <col min="9988" max="9991" width="9.140625" style="46"/>
    <col min="9992" max="9992" width="14.85546875" style="46" customWidth="1"/>
    <col min="9993" max="10236" width="9.140625" style="46"/>
    <col min="10237" max="10237" width="37.7109375" style="46" customWidth="1"/>
    <col min="10238" max="10238" width="9.140625" style="46"/>
    <col min="10239" max="10239" width="12.85546875" style="46" customWidth="1"/>
    <col min="10240" max="10241" width="0" style="46" hidden="1" customWidth="1"/>
    <col min="10242" max="10242" width="18.28515625" style="46" customWidth="1"/>
    <col min="10243" max="10243" width="64.85546875" style="46" customWidth="1"/>
    <col min="10244" max="10247" width="9.140625" style="46"/>
    <col min="10248" max="10248" width="14.85546875" style="46" customWidth="1"/>
    <col min="10249" max="10492" width="9.140625" style="46"/>
    <col min="10493" max="10493" width="37.7109375" style="46" customWidth="1"/>
    <col min="10494" max="10494" width="9.140625" style="46"/>
    <col min="10495" max="10495" width="12.85546875" style="46" customWidth="1"/>
    <col min="10496" max="10497" width="0" style="46" hidden="1" customWidth="1"/>
    <col min="10498" max="10498" width="18.28515625" style="46" customWidth="1"/>
    <col min="10499" max="10499" width="64.85546875" style="46" customWidth="1"/>
    <col min="10500" max="10503" width="9.140625" style="46"/>
    <col min="10504" max="10504" width="14.85546875" style="46" customWidth="1"/>
    <col min="10505" max="10748" width="9.140625" style="46"/>
    <col min="10749" max="10749" width="37.7109375" style="46" customWidth="1"/>
    <col min="10750" max="10750" width="9.140625" style="46"/>
    <col min="10751" max="10751" width="12.85546875" style="46" customWidth="1"/>
    <col min="10752" max="10753" width="0" style="46" hidden="1" customWidth="1"/>
    <col min="10754" max="10754" width="18.28515625" style="46" customWidth="1"/>
    <col min="10755" max="10755" width="64.85546875" style="46" customWidth="1"/>
    <col min="10756" max="10759" width="9.140625" style="46"/>
    <col min="10760" max="10760" width="14.85546875" style="46" customWidth="1"/>
    <col min="10761" max="11004" width="9.140625" style="46"/>
    <col min="11005" max="11005" width="37.7109375" style="46" customWidth="1"/>
    <col min="11006" max="11006" width="9.140625" style="46"/>
    <col min="11007" max="11007" width="12.85546875" style="46" customWidth="1"/>
    <col min="11008" max="11009" width="0" style="46" hidden="1" customWidth="1"/>
    <col min="11010" max="11010" width="18.28515625" style="46" customWidth="1"/>
    <col min="11011" max="11011" width="64.85546875" style="46" customWidth="1"/>
    <col min="11012" max="11015" width="9.140625" style="46"/>
    <col min="11016" max="11016" width="14.85546875" style="46" customWidth="1"/>
    <col min="11017" max="11260" width="9.140625" style="46"/>
    <col min="11261" max="11261" width="37.7109375" style="46" customWidth="1"/>
    <col min="11262" max="11262" width="9.140625" style="46"/>
    <col min="11263" max="11263" width="12.85546875" style="46" customWidth="1"/>
    <col min="11264" max="11265" width="0" style="46" hidden="1" customWidth="1"/>
    <col min="11266" max="11266" width="18.28515625" style="46" customWidth="1"/>
    <col min="11267" max="11267" width="64.85546875" style="46" customWidth="1"/>
    <col min="11268" max="11271" width="9.140625" style="46"/>
    <col min="11272" max="11272" width="14.85546875" style="46" customWidth="1"/>
    <col min="11273" max="11516" width="9.140625" style="46"/>
    <col min="11517" max="11517" width="37.7109375" style="46" customWidth="1"/>
    <col min="11518" max="11518" width="9.140625" style="46"/>
    <col min="11519" max="11519" width="12.85546875" style="46" customWidth="1"/>
    <col min="11520" max="11521" width="0" style="46" hidden="1" customWidth="1"/>
    <col min="11522" max="11522" width="18.28515625" style="46" customWidth="1"/>
    <col min="11523" max="11523" width="64.85546875" style="46" customWidth="1"/>
    <col min="11524" max="11527" width="9.140625" style="46"/>
    <col min="11528" max="11528" width="14.85546875" style="46" customWidth="1"/>
    <col min="11529" max="11772" width="9.140625" style="46"/>
    <col min="11773" max="11773" width="37.7109375" style="46" customWidth="1"/>
    <col min="11774" max="11774" width="9.140625" style="46"/>
    <col min="11775" max="11775" width="12.85546875" style="46" customWidth="1"/>
    <col min="11776" max="11777" width="0" style="46" hidden="1" customWidth="1"/>
    <col min="11778" max="11778" width="18.28515625" style="46" customWidth="1"/>
    <col min="11779" max="11779" width="64.85546875" style="46" customWidth="1"/>
    <col min="11780" max="11783" width="9.140625" style="46"/>
    <col min="11784" max="11784" width="14.85546875" style="46" customWidth="1"/>
    <col min="11785" max="12028" width="9.140625" style="46"/>
    <col min="12029" max="12029" width="37.7109375" style="46" customWidth="1"/>
    <col min="12030" max="12030" width="9.140625" style="46"/>
    <col min="12031" max="12031" width="12.85546875" style="46" customWidth="1"/>
    <col min="12032" max="12033" width="0" style="46" hidden="1" customWidth="1"/>
    <col min="12034" max="12034" width="18.28515625" style="46" customWidth="1"/>
    <col min="12035" max="12035" width="64.85546875" style="46" customWidth="1"/>
    <col min="12036" max="12039" width="9.140625" style="46"/>
    <col min="12040" max="12040" width="14.85546875" style="46" customWidth="1"/>
    <col min="12041" max="12284" width="9.140625" style="46"/>
    <col min="12285" max="12285" width="37.7109375" style="46" customWidth="1"/>
    <col min="12286" max="12286" width="9.140625" style="46"/>
    <col min="12287" max="12287" width="12.85546875" style="46" customWidth="1"/>
    <col min="12288" max="12289" width="0" style="46" hidden="1" customWidth="1"/>
    <col min="12290" max="12290" width="18.28515625" style="46" customWidth="1"/>
    <col min="12291" max="12291" width="64.85546875" style="46" customWidth="1"/>
    <col min="12292" max="12295" width="9.140625" style="46"/>
    <col min="12296" max="12296" width="14.85546875" style="46" customWidth="1"/>
    <col min="12297" max="12540" width="9.140625" style="46"/>
    <col min="12541" max="12541" width="37.7109375" style="46" customWidth="1"/>
    <col min="12542" max="12542" width="9.140625" style="46"/>
    <col min="12543" max="12543" width="12.85546875" style="46" customWidth="1"/>
    <col min="12544" max="12545" width="0" style="46" hidden="1" customWidth="1"/>
    <col min="12546" max="12546" width="18.28515625" style="46" customWidth="1"/>
    <col min="12547" max="12547" width="64.85546875" style="46" customWidth="1"/>
    <col min="12548" max="12551" width="9.140625" style="46"/>
    <col min="12552" max="12552" width="14.85546875" style="46" customWidth="1"/>
    <col min="12553" max="12796" width="9.140625" style="46"/>
    <col min="12797" max="12797" width="37.7109375" style="46" customWidth="1"/>
    <col min="12798" max="12798" width="9.140625" style="46"/>
    <col min="12799" max="12799" width="12.85546875" style="46" customWidth="1"/>
    <col min="12800" max="12801" width="0" style="46" hidden="1" customWidth="1"/>
    <col min="12802" max="12802" width="18.28515625" style="46" customWidth="1"/>
    <col min="12803" max="12803" width="64.85546875" style="46" customWidth="1"/>
    <col min="12804" max="12807" width="9.140625" style="46"/>
    <col min="12808" max="12808" width="14.85546875" style="46" customWidth="1"/>
    <col min="12809" max="13052" width="9.140625" style="46"/>
    <col min="13053" max="13053" width="37.7109375" style="46" customWidth="1"/>
    <col min="13054" max="13054" width="9.140625" style="46"/>
    <col min="13055" max="13055" width="12.85546875" style="46" customWidth="1"/>
    <col min="13056" max="13057" width="0" style="46" hidden="1" customWidth="1"/>
    <col min="13058" max="13058" width="18.28515625" style="46" customWidth="1"/>
    <col min="13059" max="13059" width="64.85546875" style="46" customWidth="1"/>
    <col min="13060" max="13063" width="9.140625" style="46"/>
    <col min="13064" max="13064" width="14.85546875" style="46" customWidth="1"/>
    <col min="13065" max="13308" width="9.140625" style="46"/>
    <col min="13309" max="13309" width="37.7109375" style="46" customWidth="1"/>
    <col min="13310" max="13310" width="9.140625" style="46"/>
    <col min="13311" max="13311" width="12.85546875" style="46" customWidth="1"/>
    <col min="13312" max="13313" width="0" style="46" hidden="1" customWidth="1"/>
    <col min="13314" max="13314" width="18.28515625" style="46" customWidth="1"/>
    <col min="13315" max="13315" width="64.85546875" style="46" customWidth="1"/>
    <col min="13316" max="13319" width="9.140625" style="46"/>
    <col min="13320" max="13320" width="14.85546875" style="46" customWidth="1"/>
    <col min="13321" max="13564" width="9.140625" style="46"/>
    <col min="13565" max="13565" width="37.7109375" style="46" customWidth="1"/>
    <col min="13566" max="13566" width="9.140625" style="46"/>
    <col min="13567" max="13567" width="12.85546875" style="46" customWidth="1"/>
    <col min="13568" max="13569" width="0" style="46" hidden="1" customWidth="1"/>
    <col min="13570" max="13570" width="18.28515625" style="46" customWidth="1"/>
    <col min="13571" max="13571" width="64.85546875" style="46" customWidth="1"/>
    <col min="13572" max="13575" width="9.140625" style="46"/>
    <col min="13576" max="13576" width="14.85546875" style="46" customWidth="1"/>
    <col min="13577" max="13820" width="9.140625" style="46"/>
    <col min="13821" max="13821" width="37.7109375" style="46" customWidth="1"/>
    <col min="13822" max="13822" width="9.140625" style="46"/>
    <col min="13823" max="13823" width="12.85546875" style="46" customWidth="1"/>
    <col min="13824" max="13825" width="0" style="46" hidden="1" customWidth="1"/>
    <col min="13826" max="13826" width="18.28515625" style="46" customWidth="1"/>
    <col min="13827" max="13827" width="64.85546875" style="46" customWidth="1"/>
    <col min="13828" max="13831" width="9.140625" style="46"/>
    <col min="13832" max="13832" width="14.85546875" style="46" customWidth="1"/>
    <col min="13833" max="14076" width="9.140625" style="46"/>
    <col min="14077" max="14077" width="37.7109375" style="46" customWidth="1"/>
    <col min="14078" max="14078" width="9.140625" style="46"/>
    <col min="14079" max="14079" width="12.85546875" style="46" customWidth="1"/>
    <col min="14080" max="14081" width="0" style="46" hidden="1" customWidth="1"/>
    <col min="14082" max="14082" width="18.28515625" style="46" customWidth="1"/>
    <col min="14083" max="14083" width="64.85546875" style="46" customWidth="1"/>
    <col min="14084" max="14087" width="9.140625" style="46"/>
    <col min="14088" max="14088" width="14.85546875" style="46" customWidth="1"/>
    <col min="14089" max="14332" width="9.140625" style="46"/>
    <col min="14333" max="14333" width="37.7109375" style="46" customWidth="1"/>
    <col min="14334" max="14334" width="9.140625" style="46"/>
    <col min="14335" max="14335" width="12.85546875" style="46" customWidth="1"/>
    <col min="14336" max="14337" width="0" style="46" hidden="1" customWidth="1"/>
    <col min="14338" max="14338" width="18.28515625" style="46" customWidth="1"/>
    <col min="14339" max="14339" width="64.85546875" style="46" customWidth="1"/>
    <col min="14340" max="14343" width="9.140625" style="46"/>
    <col min="14344" max="14344" width="14.85546875" style="46" customWidth="1"/>
    <col min="14345" max="14588" width="9.140625" style="46"/>
    <col min="14589" max="14589" width="37.7109375" style="46" customWidth="1"/>
    <col min="14590" max="14590" width="9.140625" style="46"/>
    <col min="14591" max="14591" width="12.85546875" style="46" customWidth="1"/>
    <col min="14592" max="14593" width="0" style="46" hidden="1" customWidth="1"/>
    <col min="14594" max="14594" width="18.28515625" style="46" customWidth="1"/>
    <col min="14595" max="14595" width="64.85546875" style="46" customWidth="1"/>
    <col min="14596" max="14599" width="9.140625" style="46"/>
    <col min="14600" max="14600" width="14.85546875" style="46" customWidth="1"/>
    <col min="14601" max="14844" width="9.140625" style="46"/>
    <col min="14845" max="14845" width="37.7109375" style="46" customWidth="1"/>
    <col min="14846" max="14846" width="9.140625" style="46"/>
    <col min="14847" max="14847" width="12.85546875" style="46" customWidth="1"/>
    <col min="14848" max="14849" width="0" style="46" hidden="1" customWidth="1"/>
    <col min="14850" max="14850" width="18.28515625" style="46" customWidth="1"/>
    <col min="14851" max="14851" width="64.85546875" style="46" customWidth="1"/>
    <col min="14852" max="14855" width="9.140625" style="46"/>
    <col min="14856" max="14856" width="14.85546875" style="46" customWidth="1"/>
    <col min="14857" max="15100" width="9.140625" style="46"/>
    <col min="15101" max="15101" width="37.7109375" style="46" customWidth="1"/>
    <col min="15102" max="15102" width="9.140625" style="46"/>
    <col min="15103" max="15103" width="12.85546875" style="46" customWidth="1"/>
    <col min="15104" max="15105" width="0" style="46" hidden="1" customWidth="1"/>
    <col min="15106" max="15106" width="18.28515625" style="46" customWidth="1"/>
    <col min="15107" max="15107" width="64.85546875" style="46" customWidth="1"/>
    <col min="15108" max="15111" width="9.140625" style="46"/>
    <col min="15112" max="15112" width="14.85546875" style="46" customWidth="1"/>
    <col min="15113" max="15356" width="9.140625" style="46"/>
    <col min="15357" max="15357" width="37.7109375" style="46" customWidth="1"/>
    <col min="15358" max="15358" width="9.140625" style="46"/>
    <col min="15359" max="15359" width="12.85546875" style="46" customWidth="1"/>
    <col min="15360" max="15361" width="0" style="46" hidden="1" customWidth="1"/>
    <col min="15362" max="15362" width="18.28515625" style="46" customWidth="1"/>
    <col min="15363" max="15363" width="64.85546875" style="46" customWidth="1"/>
    <col min="15364" max="15367" width="9.140625" style="46"/>
    <col min="15368" max="15368" width="14.85546875" style="46" customWidth="1"/>
    <col min="15369" max="15612" width="9.140625" style="46"/>
    <col min="15613" max="15613" width="37.7109375" style="46" customWidth="1"/>
    <col min="15614" max="15614" width="9.140625" style="46"/>
    <col min="15615" max="15615" width="12.85546875" style="46" customWidth="1"/>
    <col min="15616" max="15617" width="0" style="46" hidden="1" customWidth="1"/>
    <col min="15618" max="15618" width="18.28515625" style="46" customWidth="1"/>
    <col min="15619" max="15619" width="64.85546875" style="46" customWidth="1"/>
    <col min="15620" max="15623" width="9.140625" style="46"/>
    <col min="15624" max="15624" width="14.85546875" style="46" customWidth="1"/>
    <col min="15625" max="15868" width="9.140625" style="46"/>
    <col min="15869" max="15869" width="37.7109375" style="46" customWidth="1"/>
    <col min="15870" max="15870" width="9.140625" style="46"/>
    <col min="15871" max="15871" width="12.85546875" style="46" customWidth="1"/>
    <col min="15872" max="15873" width="0" style="46" hidden="1" customWidth="1"/>
    <col min="15874" max="15874" width="18.28515625" style="46" customWidth="1"/>
    <col min="15875" max="15875" width="64.85546875" style="46" customWidth="1"/>
    <col min="15876" max="15879" width="9.140625" style="46"/>
    <col min="15880" max="15880" width="14.85546875" style="46" customWidth="1"/>
    <col min="15881" max="16124" width="9.140625" style="46"/>
    <col min="16125" max="16125" width="37.7109375" style="46" customWidth="1"/>
    <col min="16126" max="16126" width="9.140625" style="46"/>
    <col min="16127" max="16127" width="12.85546875" style="46" customWidth="1"/>
    <col min="16128" max="16129" width="0" style="46" hidden="1" customWidth="1"/>
    <col min="16130" max="16130" width="18.28515625" style="46" customWidth="1"/>
    <col min="16131" max="16131" width="64.85546875" style="46" customWidth="1"/>
    <col min="16132" max="16135" width="9.140625" style="46"/>
    <col min="16136" max="16136" width="14.85546875" style="46" customWidth="1"/>
    <col min="16137" max="16384" width="9.140625" style="46"/>
  </cols>
  <sheetData>
    <row r="1" spans="1:44" hidden="1" x14ac:dyDescent="0.25">
      <c r="K1" s="117"/>
      <c r="L1" s="138" t="s">
        <v>63</v>
      </c>
    </row>
    <row r="2" spans="1:44" hidden="1" x14ac:dyDescent="0.25">
      <c r="K2" s="117"/>
      <c r="L2" s="139" t="s">
        <v>10</v>
      </c>
    </row>
    <row r="3" spans="1:44" hidden="1" x14ac:dyDescent="0.25">
      <c r="K3" s="117"/>
      <c r="L3" s="139" t="s">
        <v>62</v>
      </c>
    </row>
    <row r="4" spans="1:44" ht="18.75" x14ac:dyDescent="0.3">
      <c r="C4" s="165"/>
      <c r="E4" s="165"/>
      <c r="F4" s="165"/>
      <c r="K4" s="141"/>
    </row>
    <row r="5" spans="1:44" x14ac:dyDescent="0.25">
      <c r="A5" s="309" t="str">
        <f>'3.3 паспорт описание'!A5:C5</f>
        <v>Год раскрытия информации: 2023 год</v>
      </c>
      <c r="B5" s="309"/>
      <c r="C5" s="309"/>
      <c r="D5" s="309"/>
      <c r="E5" s="309"/>
      <c r="F5" s="309"/>
      <c r="G5" s="309"/>
      <c r="H5" s="309"/>
      <c r="I5" s="309"/>
      <c r="J5" s="309"/>
      <c r="K5" s="309"/>
      <c r="L5" s="309"/>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row>
    <row r="6" spans="1:44" ht="18.75" x14ac:dyDescent="0.3">
      <c r="C6" s="165"/>
      <c r="E6" s="165"/>
      <c r="F6" s="165"/>
      <c r="K6" s="141"/>
    </row>
    <row r="7" spans="1:44" ht="18.75" x14ac:dyDescent="0.25">
      <c r="A7" s="313" t="s">
        <v>9</v>
      </c>
      <c r="B7" s="313"/>
      <c r="C7" s="313"/>
      <c r="D7" s="313"/>
      <c r="E7" s="313"/>
      <c r="F7" s="313"/>
      <c r="G7" s="313"/>
      <c r="H7" s="313"/>
      <c r="I7" s="313"/>
      <c r="J7" s="313"/>
      <c r="K7" s="313"/>
      <c r="L7" s="313"/>
    </row>
    <row r="8" spans="1:44" ht="9.75" customHeight="1" x14ac:dyDescent="0.25">
      <c r="A8" s="313"/>
      <c r="B8" s="313"/>
      <c r="C8" s="313"/>
      <c r="D8" s="313"/>
      <c r="E8" s="313"/>
      <c r="F8" s="313"/>
      <c r="G8" s="313"/>
      <c r="H8" s="313"/>
      <c r="I8" s="313"/>
      <c r="J8" s="313"/>
      <c r="K8" s="313"/>
      <c r="L8" s="313"/>
    </row>
    <row r="9" spans="1:44" x14ac:dyDescent="0.25">
      <c r="A9" s="314" t="s">
        <v>442</v>
      </c>
      <c r="B9" s="314"/>
      <c r="C9" s="314"/>
      <c r="D9" s="314"/>
      <c r="E9" s="314"/>
      <c r="F9" s="314"/>
      <c r="G9" s="314"/>
      <c r="H9" s="314"/>
      <c r="I9" s="314"/>
      <c r="J9" s="314"/>
      <c r="K9" s="314"/>
      <c r="L9" s="314"/>
    </row>
    <row r="10" spans="1:44" x14ac:dyDescent="0.25">
      <c r="A10" s="310" t="s">
        <v>8</v>
      </c>
      <c r="B10" s="310"/>
      <c r="C10" s="310"/>
      <c r="D10" s="310"/>
      <c r="E10" s="310"/>
      <c r="F10" s="310"/>
      <c r="G10" s="310"/>
      <c r="H10" s="310"/>
      <c r="I10" s="310"/>
      <c r="J10" s="310"/>
      <c r="K10" s="310"/>
      <c r="L10" s="310"/>
    </row>
    <row r="11" spans="1:44" ht="11.25" customHeight="1" x14ac:dyDescent="0.25">
      <c r="A11" s="313"/>
      <c r="B11" s="313"/>
      <c r="C11" s="313"/>
      <c r="D11" s="313"/>
      <c r="E11" s="313"/>
      <c r="F11" s="313"/>
      <c r="G11" s="313"/>
      <c r="H11" s="313"/>
      <c r="I11" s="313"/>
      <c r="J11" s="313"/>
      <c r="K11" s="313"/>
      <c r="L11" s="313"/>
    </row>
    <row r="12" spans="1:44" x14ac:dyDescent="0.25">
      <c r="A12" s="314" t="str">
        <f>'1. паспорт местоположение'!B11</f>
        <v>N_1.1.1.3.7</v>
      </c>
      <c r="B12" s="314"/>
      <c r="C12" s="314"/>
      <c r="D12" s="314"/>
      <c r="E12" s="314"/>
      <c r="F12" s="314"/>
      <c r="G12" s="314"/>
      <c r="H12" s="314"/>
      <c r="I12" s="314"/>
      <c r="J12" s="314"/>
      <c r="K12" s="314"/>
      <c r="L12" s="314"/>
    </row>
    <row r="13" spans="1:44" x14ac:dyDescent="0.25">
      <c r="A13" s="310" t="s">
        <v>7</v>
      </c>
      <c r="B13" s="310"/>
      <c r="C13" s="310"/>
      <c r="D13" s="310"/>
      <c r="E13" s="310"/>
      <c r="F13" s="310"/>
      <c r="G13" s="310"/>
      <c r="H13" s="310"/>
      <c r="I13" s="310"/>
      <c r="J13" s="310"/>
      <c r="K13" s="310"/>
      <c r="L13" s="310"/>
    </row>
    <row r="14" spans="1:44" ht="12.75" customHeight="1" x14ac:dyDescent="0.25">
      <c r="A14" s="324"/>
      <c r="B14" s="324"/>
      <c r="C14" s="324"/>
      <c r="D14" s="324"/>
      <c r="E14" s="324"/>
      <c r="F14" s="324"/>
      <c r="G14" s="324"/>
      <c r="H14" s="324"/>
      <c r="I14" s="324"/>
      <c r="J14" s="324"/>
      <c r="K14" s="324"/>
      <c r="L14" s="324"/>
    </row>
    <row r="15" spans="1:44" x14ac:dyDescent="0.25">
      <c r="A15" s="314" t="str">
        <f>'3.3 паспорт описание'!A15:C15</f>
        <v>Строительство ЛЭП 6 кВ от опоры ЛЭП 6 кВ ф.6-18-Н ПС 110/6 кВ №37
 (ПИР, СМР - 2023 г.)</v>
      </c>
      <c r="B15" s="314"/>
      <c r="C15" s="314"/>
      <c r="D15" s="314"/>
      <c r="E15" s="314"/>
      <c r="F15" s="314"/>
      <c r="G15" s="314"/>
      <c r="H15" s="314"/>
      <c r="I15" s="314"/>
      <c r="J15" s="314"/>
      <c r="K15" s="314"/>
      <c r="L15" s="314"/>
    </row>
    <row r="16" spans="1:44" x14ac:dyDescent="0.25">
      <c r="A16" s="310" t="s">
        <v>6</v>
      </c>
      <c r="B16" s="310"/>
      <c r="C16" s="310"/>
      <c r="D16" s="310"/>
      <c r="E16" s="310"/>
      <c r="F16" s="310"/>
      <c r="G16" s="310"/>
      <c r="H16" s="310"/>
      <c r="I16" s="310"/>
      <c r="J16" s="310"/>
      <c r="K16" s="310"/>
      <c r="L16" s="310"/>
    </row>
    <row r="17" spans="1:12" ht="15.75" customHeight="1" x14ac:dyDescent="0.25">
      <c r="C17" s="165"/>
      <c r="E17" s="165"/>
      <c r="F17" s="165"/>
      <c r="L17" s="134"/>
    </row>
    <row r="18" spans="1:12" ht="15.75" customHeight="1" x14ac:dyDescent="0.25">
      <c r="A18" s="467" t="s">
        <v>413</v>
      </c>
      <c r="B18" s="467"/>
      <c r="C18" s="467"/>
      <c r="D18" s="467"/>
      <c r="E18" s="467"/>
      <c r="F18" s="467"/>
      <c r="G18" s="467"/>
      <c r="H18" s="467"/>
      <c r="I18" s="467"/>
      <c r="J18" s="467"/>
      <c r="K18" s="467"/>
      <c r="L18" s="467"/>
    </row>
    <row r="19" spans="1:12" x14ac:dyDescent="0.25">
      <c r="A19" s="136"/>
      <c r="B19" s="136"/>
      <c r="C19" s="166"/>
      <c r="D19" s="47"/>
      <c r="E19" s="166"/>
      <c r="F19" s="166"/>
      <c r="G19" s="166"/>
      <c r="H19" s="166"/>
      <c r="I19" s="166"/>
      <c r="J19" s="47"/>
      <c r="K19" s="47"/>
      <c r="L19" s="47"/>
    </row>
    <row r="20" spans="1:12" ht="22.5" customHeight="1" x14ac:dyDescent="0.25">
      <c r="A20" s="468" t="s">
        <v>197</v>
      </c>
      <c r="B20" s="468" t="s">
        <v>196</v>
      </c>
      <c r="C20" s="474" t="s">
        <v>350</v>
      </c>
      <c r="D20" s="474"/>
      <c r="E20" s="474"/>
      <c r="F20" s="474"/>
      <c r="G20" s="474"/>
      <c r="H20" s="474"/>
      <c r="I20" s="469" t="s">
        <v>195</v>
      </c>
      <c r="J20" s="471" t="s">
        <v>352</v>
      </c>
      <c r="K20" s="468" t="s">
        <v>194</v>
      </c>
      <c r="L20" s="470" t="s">
        <v>351</v>
      </c>
    </row>
    <row r="21" spans="1:12" ht="58.5" customHeight="1" x14ac:dyDescent="0.25">
      <c r="A21" s="468"/>
      <c r="B21" s="468"/>
      <c r="C21" s="475" t="s">
        <v>2</v>
      </c>
      <c r="D21" s="475"/>
      <c r="E21" s="187"/>
      <c r="F21" s="188"/>
      <c r="G21" s="476" t="s">
        <v>509</v>
      </c>
      <c r="H21" s="477"/>
      <c r="I21" s="469"/>
      <c r="J21" s="472"/>
      <c r="K21" s="468"/>
      <c r="L21" s="470"/>
    </row>
    <row r="22" spans="1:12" ht="51.75" customHeight="1" x14ac:dyDescent="0.25">
      <c r="A22" s="468"/>
      <c r="B22" s="468"/>
      <c r="C22" s="189" t="s">
        <v>485</v>
      </c>
      <c r="D22" s="189" t="s">
        <v>486</v>
      </c>
      <c r="E22" s="189" t="s">
        <v>473</v>
      </c>
      <c r="F22" s="189" t="s">
        <v>474</v>
      </c>
      <c r="G22" s="59" t="s">
        <v>523</v>
      </c>
      <c r="H22" s="59" t="s">
        <v>524</v>
      </c>
      <c r="I22" s="469"/>
      <c r="J22" s="473"/>
      <c r="K22" s="468"/>
      <c r="L22" s="470"/>
    </row>
    <row r="23" spans="1:12" x14ac:dyDescent="0.25">
      <c r="A23" s="135">
        <v>1</v>
      </c>
      <c r="B23" s="135">
        <v>2</v>
      </c>
      <c r="C23" s="189">
        <v>3</v>
      </c>
      <c r="D23" s="189">
        <v>4</v>
      </c>
      <c r="E23" s="189">
        <v>5</v>
      </c>
      <c r="F23" s="189">
        <v>6</v>
      </c>
      <c r="G23" s="189">
        <v>7</v>
      </c>
      <c r="H23" s="189">
        <v>8</v>
      </c>
      <c r="I23" s="59">
        <v>9</v>
      </c>
      <c r="J23" s="59">
        <v>10</v>
      </c>
      <c r="K23" s="59">
        <v>11</v>
      </c>
      <c r="L23" s="59">
        <v>12</v>
      </c>
    </row>
    <row r="24" spans="1:12" x14ac:dyDescent="0.25">
      <c r="A24" s="59">
        <v>1</v>
      </c>
      <c r="B24" s="159" t="s">
        <v>193</v>
      </c>
      <c r="C24" s="190" t="s">
        <v>453</v>
      </c>
      <c r="D24" s="190" t="s">
        <v>453</v>
      </c>
      <c r="E24" s="191"/>
      <c r="F24" s="191"/>
      <c r="G24" s="233" t="s">
        <v>525</v>
      </c>
      <c r="H24" s="233" t="s">
        <v>526</v>
      </c>
      <c r="I24" s="163" t="s">
        <v>300</v>
      </c>
      <c r="J24" s="160" t="s">
        <v>300</v>
      </c>
      <c r="K24" s="163" t="s">
        <v>300</v>
      </c>
      <c r="L24" s="160" t="s">
        <v>300</v>
      </c>
    </row>
    <row r="25" spans="1:12" x14ac:dyDescent="0.25">
      <c r="A25" s="59" t="s">
        <v>192</v>
      </c>
      <c r="B25" s="161" t="s">
        <v>357</v>
      </c>
      <c r="C25" s="190" t="s">
        <v>453</v>
      </c>
      <c r="D25" s="190" t="s">
        <v>453</v>
      </c>
      <c r="E25" s="191"/>
      <c r="F25" s="191"/>
      <c r="G25" s="233" t="s">
        <v>525</v>
      </c>
      <c r="H25" s="233" t="s">
        <v>525</v>
      </c>
      <c r="I25" s="163" t="s">
        <v>300</v>
      </c>
      <c r="J25" s="160" t="s">
        <v>300</v>
      </c>
      <c r="K25" s="163" t="s">
        <v>300</v>
      </c>
      <c r="L25" s="160" t="s">
        <v>300</v>
      </c>
    </row>
    <row r="26" spans="1:12" s="48" customFormat="1" ht="31.5" x14ac:dyDescent="0.25">
      <c r="A26" s="59" t="s">
        <v>191</v>
      </c>
      <c r="B26" s="161" t="s">
        <v>359</v>
      </c>
      <c r="C26" s="190" t="s">
        <v>453</v>
      </c>
      <c r="D26" s="190" t="s">
        <v>453</v>
      </c>
      <c r="E26" s="163" t="s">
        <v>300</v>
      </c>
      <c r="F26" s="163" t="s">
        <v>300</v>
      </c>
      <c r="G26" s="233" t="s">
        <v>445</v>
      </c>
      <c r="H26" s="233" t="s">
        <v>445</v>
      </c>
      <c r="I26" s="163" t="s">
        <v>300</v>
      </c>
      <c r="J26" s="160" t="s">
        <v>300</v>
      </c>
      <c r="K26" s="163" t="s">
        <v>300</v>
      </c>
      <c r="L26" s="160" t="s">
        <v>300</v>
      </c>
    </row>
    <row r="27" spans="1:12" s="48" customFormat="1" ht="31.5" x14ac:dyDescent="0.25">
      <c r="A27" s="59" t="s">
        <v>358</v>
      </c>
      <c r="B27" s="161" t="s">
        <v>363</v>
      </c>
      <c r="C27" s="190" t="s">
        <v>453</v>
      </c>
      <c r="D27" s="190" t="s">
        <v>453</v>
      </c>
      <c r="E27" s="163" t="s">
        <v>300</v>
      </c>
      <c r="F27" s="163" t="s">
        <v>300</v>
      </c>
      <c r="G27" s="233" t="s">
        <v>445</v>
      </c>
      <c r="H27" s="233" t="s">
        <v>445</v>
      </c>
      <c r="I27" s="163" t="s">
        <v>300</v>
      </c>
      <c r="J27" s="160" t="s">
        <v>300</v>
      </c>
      <c r="K27" s="163" t="s">
        <v>300</v>
      </c>
      <c r="L27" s="160" t="s">
        <v>300</v>
      </c>
    </row>
    <row r="28" spans="1:12" s="48" customFormat="1" ht="31.5" x14ac:dyDescent="0.25">
      <c r="A28" s="59" t="s">
        <v>190</v>
      </c>
      <c r="B28" s="161" t="s">
        <v>362</v>
      </c>
      <c r="C28" s="190" t="s">
        <v>453</v>
      </c>
      <c r="D28" s="190" t="s">
        <v>453</v>
      </c>
      <c r="E28" s="163" t="s">
        <v>300</v>
      </c>
      <c r="F28" s="163" t="s">
        <v>300</v>
      </c>
      <c r="G28" s="233" t="s">
        <v>445</v>
      </c>
      <c r="H28" s="233" t="s">
        <v>445</v>
      </c>
      <c r="I28" s="163" t="s">
        <v>300</v>
      </c>
      <c r="J28" s="160" t="s">
        <v>300</v>
      </c>
      <c r="K28" s="163" t="s">
        <v>300</v>
      </c>
      <c r="L28" s="160" t="s">
        <v>300</v>
      </c>
    </row>
    <row r="29" spans="1:12" s="48" customFormat="1" ht="31.5" x14ac:dyDescent="0.25">
      <c r="A29" s="59" t="s">
        <v>189</v>
      </c>
      <c r="B29" s="161" t="s">
        <v>364</v>
      </c>
      <c r="C29" s="190" t="s">
        <v>453</v>
      </c>
      <c r="D29" s="190" t="s">
        <v>453</v>
      </c>
      <c r="E29" s="163" t="s">
        <v>300</v>
      </c>
      <c r="F29" s="163" t="s">
        <v>300</v>
      </c>
      <c r="G29" s="233" t="s">
        <v>445</v>
      </c>
      <c r="H29" s="233" t="s">
        <v>445</v>
      </c>
      <c r="I29" s="163" t="s">
        <v>300</v>
      </c>
      <c r="J29" s="160" t="s">
        <v>300</v>
      </c>
      <c r="K29" s="163" t="s">
        <v>300</v>
      </c>
      <c r="L29" s="160" t="s">
        <v>300</v>
      </c>
    </row>
    <row r="30" spans="1:12" s="48" customFormat="1" ht="31.5" x14ac:dyDescent="0.25">
      <c r="A30" s="59" t="s">
        <v>188</v>
      </c>
      <c r="B30" s="161" t="s">
        <v>360</v>
      </c>
      <c r="C30" s="190" t="s">
        <v>453</v>
      </c>
      <c r="D30" s="190" t="s">
        <v>453</v>
      </c>
      <c r="E30" s="192" t="s">
        <v>457</v>
      </c>
      <c r="F30" s="192" t="s">
        <v>457</v>
      </c>
      <c r="G30" s="233" t="s">
        <v>526</v>
      </c>
      <c r="H30" s="233" t="s">
        <v>526</v>
      </c>
      <c r="I30" s="163" t="s">
        <v>300</v>
      </c>
      <c r="J30" s="160" t="s">
        <v>300</v>
      </c>
      <c r="K30" s="163" t="s">
        <v>300</v>
      </c>
      <c r="L30" s="160" t="s">
        <v>300</v>
      </c>
    </row>
    <row r="31" spans="1:12" s="48" customFormat="1" ht="31.5" x14ac:dyDescent="0.25">
      <c r="A31" s="59" t="s">
        <v>186</v>
      </c>
      <c r="B31" s="161" t="s">
        <v>365</v>
      </c>
      <c r="C31" s="190" t="s">
        <v>453</v>
      </c>
      <c r="D31" s="190" t="s">
        <v>453</v>
      </c>
      <c r="E31" s="192" t="s">
        <v>457</v>
      </c>
      <c r="F31" s="192" t="s">
        <v>457</v>
      </c>
      <c r="G31" s="233" t="s">
        <v>526</v>
      </c>
      <c r="H31" s="233" t="s">
        <v>526</v>
      </c>
      <c r="I31" s="163" t="s">
        <v>300</v>
      </c>
      <c r="J31" s="160" t="s">
        <v>300</v>
      </c>
      <c r="K31" s="163" t="s">
        <v>300</v>
      </c>
      <c r="L31" s="160" t="s">
        <v>300</v>
      </c>
    </row>
    <row r="32" spans="1:12" s="48" customFormat="1" ht="31.5" x14ac:dyDescent="0.25">
      <c r="A32" s="59" t="s">
        <v>376</v>
      </c>
      <c r="B32" s="161" t="s">
        <v>296</v>
      </c>
      <c r="C32" s="190" t="s">
        <v>453</v>
      </c>
      <c r="D32" s="190" t="s">
        <v>453</v>
      </c>
      <c r="E32" s="163" t="s">
        <v>300</v>
      </c>
      <c r="F32" s="163" t="s">
        <v>300</v>
      </c>
      <c r="G32" s="233" t="s">
        <v>445</v>
      </c>
      <c r="H32" s="233" t="s">
        <v>445</v>
      </c>
      <c r="I32" s="163" t="s">
        <v>300</v>
      </c>
      <c r="J32" s="160" t="s">
        <v>300</v>
      </c>
      <c r="K32" s="163" t="s">
        <v>300</v>
      </c>
      <c r="L32" s="160" t="s">
        <v>300</v>
      </c>
    </row>
    <row r="33" spans="1:12" s="48" customFormat="1" ht="47.25" x14ac:dyDescent="0.25">
      <c r="A33" s="59" t="s">
        <v>377</v>
      </c>
      <c r="B33" s="161" t="s">
        <v>369</v>
      </c>
      <c r="C33" s="190" t="s">
        <v>453</v>
      </c>
      <c r="D33" s="190" t="s">
        <v>453</v>
      </c>
      <c r="E33" s="163" t="s">
        <v>300</v>
      </c>
      <c r="F33" s="163" t="s">
        <v>300</v>
      </c>
      <c r="G33" s="233" t="s">
        <v>445</v>
      </c>
      <c r="H33" s="233" t="s">
        <v>445</v>
      </c>
      <c r="I33" s="163" t="s">
        <v>300</v>
      </c>
      <c r="J33" s="160" t="s">
        <v>300</v>
      </c>
      <c r="K33" s="163" t="s">
        <v>300</v>
      </c>
      <c r="L33" s="160" t="s">
        <v>300</v>
      </c>
    </row>
    <row r="34" spans="1:12" s="48" customFormat="1" ht="31.5" x14ac:dyDescent="0.25">
      <c r="A34" s="59" t="s">
        <v>378</v>
      </c>
      <c r="B34" s="161" t="s">
        <v>187</v>
      </c>
      <c r="C34" s="190" t="s">
        <v>453</v>
      </c>
      <c r="D34" s="190" t="s">
        <v>453</v>
      </c>
      <c r="E34" s="192" t="s">
        <v>457</v>
      </c>
      <c r="F34" s="192" t="s">
        <v>457</v>
      </c>
      <c r="G34" s="233" t="s">
        <v>526</v>
      </c>
      <c r="H34" s="233" t="s">
        <v>526</v>
      </c>
      <c r="I34" s="163" t="s">
        <v>300</v>
      </c>
      <c r="J34" s="160" t="s">
        <v>300</v>
      </c>
      <c r="K34" s="163" t="s">
        <v>300</v>
      </c>
      <c r="L34" s="160" t="s">
        <v>300</v>
      </c>
    </row>
    <row r="35" spans="1:12" ht="31.5" x14ac:dyDescent="0.25">
      <c r="A35" s="59" t="s">
        <v>379</v>
      </c>
      <c r="B35" s="161" t="s">
        <v>361</v>
      </c>
      <c r="C35" s="190" t="s">
        <v>453</v>
      </c>
      <c r="D35" s="190" t="s">
        <v>453</v>
      </c>
      <c r="E35" s="163" t="s">
        <v>300</v>
      </c>
      <c r="F35" s="163" t="s">
        <v>300</v>
      </c>
      <c r="G35" s="233" t="s">
        <v>445</v>
      </c>
      <c r="H35" s="233" t="s">
        <v>445</v>
      </c>
      <c r="I35" s="163" t="s">
        <v>300</v>
      </c>
      <c r="J35" s="163" t="s">
        <v>300</v>
      </c>
      <c r="K35" s="163" t="s">
        <v>300</v>
      </c>
      <c r="L35" s="163" t="s">
        <v>300</v>
      </c>
    </row>
    <row r="36" spans="1:12" ht="19.5" customHeight="1" x14ac:dyDescent="0.25">
      <c r="A36" s="59" t="s">
        <v>380</v>
      </c>
      <c r="B36" s="161" t="s">
        <v>185</v>
      </c>
      <c r="C36" s="190" t="s">
        <v>453</v>
      </c>
      <c r="D36" s="190" t="s">
        <v>453</v>
      </c>
      <c r="E36" s="192" t="s">
        <v>457</v>
      </c>
      <c r="F36" s="192" t="s">
        <v>457</v>
      </c>
      <c r="G36" s="233" t="s">
        <v>526</v>
      </c>
      <c r="H36" s="233" t="s">
        <v>526</v>
      </c>
      <c r="I36" s="163" t="s">
        <v>300</v>
      </c>
      <c r="J36" s="163" t="s">
        <v>300</v>
      </c>
      <c r="K36" s="163" t="s">
        <v>300</v>
      </c>
      <c r="L36" s="163" t="s">
        <v>300</v>
      </c>
    </row>
    <row r="37" spans="1:12" x14ac:dyDescent="0.25">
      <c r="A37" s="59" t="s">
        <v>381</v>
      </c>
      <c r="B37" s="162" t="s">
        <v>184</v>
      </c>
      <c r="C37" s="190" t="s">
        <v>453</v>
      </c>
      <c r="D37" s="190" t="s">
        <v>453</v>
      </c>
      <c r="E37" s="191"/>
      <c r="F37" s="191"/>
      <c r="G37" s="233"/>
      <c r="H37" s="234"/>
      <c r="I37" s="58"/>
      <c r="J37" s="58"/>
      <c r="K37" s="58"/>
      <c r="L37" s="58"/>
    </row>
    <row r="38" spans="1:12" ht="47.25" x14ac:dyDescent="0.25">
      <c r="A38" s="59">
        <v>2</v>
      </c>
      <c r="B38" s="161" t="s">
        <v>366</v>
      </c>
      <c r="C38" s="190" t="s">
        <v>453</v>
      </c>
      <c r="D38" s="190" t="s">
        <v>453</v>
      </c>
      <c r="E38" s="192" t="s">
        <v>457</v>
      </c>
      <c r="F38" s="192" t="s">
        <v>457</v>
      </c>
      <c r="G38" s="233" t="s">
        <v>527</v>
      </c>
      <c r="H38" s="233" t="s">
        <v>527</v>
      </c>
      <c r="I38" s="163" t="s">
        <v>300</v>
      </c>
      <c r="J38" s="163" t="s">
        <v>300</v>
      </c>
      <c r="K38" s="163" t="s">
        <v>300</v>
      </c>
      <c r="L38" s="163" t="s">
        <v>300</v>
      </c>
    </row>
    <row r="39" spans="1:12" ht="31.5" x14ac:dyDescent="0.25">
      <c r="A39" s="59" t="s">
        <v>183</v>
      </c>
      <c r="B39" s="161" t="s">
        <v>368</v>
      </c>
      <c r="C39" s="190" t="s">
        <v>453</v>
      </c>
      <c r="D39" s="190" t="s">
        <v>453</v>
      </c>
      <c r="E39" s="163" t="s">
        <v>300</v>
      </c>
      <c r="F39" s="163" t="s">
        <v>300</v>
      </c>
      <c r="G39" s="233" t="s">
        <v>445</v>
      </c>
      <c r="H39" s="233" t="s">
        <v>445</v>
      </c>
      <c r="I39" s="163" t="s">
        <v>300</v>
      </c>
      <c r="J39" s="163" t="s">
        <v>300</v>
      </c>
      <c r="K39" s="163" t="s">
        <v>300</v>
      </c>
      <c r="L39" s="163" t="s">
        <v>300</v>
      </c>
    </row>
    <row r="40" spans="1:12" ht="31.5" x14ac:dyDescent="0.25">
      <c r="A40" s="59" t="s">
        <v>182</v>
      </c>
      <c r="B40" s="162" t="s">
        <v>438</v>
      </c>
      <c r="C40" s="190" t="s">
        <v>453</v>
      </c>
      <c r="D40" s="190" t="s">
        <v>453</v>
      </c>
      <c r="E40" s="192" t="s">
        <v>457</v>
      </c>
      <c r="F40" s="190" t="s">
        <v>482</v>
      </c>
      <c r="G40" s="233" t="s">
        <v>527</v>
      </c>
      <c r="H40" s="233" t="s">
        <v>528</v>
      </c>
      <c r="I40" s="163" t="s">
        <v>300</v>
      </c>
      <c r="J40" s="163" t="s">
        <v>300</v>
      </c>
      <c r="K40" s="163" t="s">
        <v>300</v>
      </c>
      <c r="L40" s="163" t="s">
        <v>300</v>
      </c>
    </row>
    <row r="41" spans="1:12" ht="31.5" x14ac:dyDescent="0.25">
      <c r="A41" s="59">
        <v>3</v>
      </c>
      <c r="B41" s="161" t="s">
        <v>367</v>
      </c>
      <c r="C41" s="190" t="s">
        <v>453</v>
      </c>
      <c r="D41" s="190" t="s">
        <v>453</v>
      </c>
      <c r="E41" s="191"/>
      <c r="F41" s="191"/>
      <c r="G41" s="233" t="s">
        <v>445</v>
      </c>
      <c r="H41" s="233" t="s">
        <v>445</v>
      </c>
      <c r="I41" s="163" t="s">
        <v>300</v>
      </c>
      <c r="J41" s="163" t="s">
        <v>300</v>
      </c>
      <c r="K41" s="163" t="s">
        <v>300</v>
      </c>
      <c r="L41" s="163" t="s">
        <v>300</v>
      </c>
    </row>
    <row r="42" spans="1:12" ht="31.5" x14ac:dyDescent="0.25">
      <c r="A42" s="59" t="s">
        <v>181</v>
      </c>
      <c r="B42" s="161" t="s">
        <v>179</v>
      </c>
      <c r="C42" s="190" t="s">
        <v>453</v>
      </c>
      <c r="D42" s="190" t="s">
        <v>453</v>
      </c>
      <c r="E42" s="192" t="s">
        <v>457</v>
      </c>
      <c r="F42" s="190" t="s">
        <v>482</v>
      </c>
      <c r="G42" s="233" t="s">
        <v>527</v>
      </c>
      <c r="H42" s="233" t="s">
        <v>527</v>
      </c>
      <c r="I42" s="163" t="s">
        <v>300</v>
      </c>
      <c r="J42" s="163" t="s">
        <v>300</v>
      </c>
      <c r="K42" s="163" t="s">
        <v>300</v>
      </c>
      <c r="L42" s="163" t="s">
        <v>300</v>
      </c>
    </row>
    <row r="43" spans="1:12" ht="31.5" x14ac:dyDescent="0.25">
      <c r="A43" s="59" t="s">
        <v>180</v>
      </c>
      <c r="B43" s="161" t="s">
        <v>177</v>
      </c>
      <c r="C43" s="190" t="s">
        <v>453</v>
      </c>
      <c r="D43" s="190" t="s">
        <v>453</v>
      </c>
      <c r="E43" s="192" t="s">
        <v>457</v>
      </c>
      <c r="F43" s="190" t="s">
        <v>482</v>
      </c>
      <c r="G43" s="233" t="s">
        <v>527</v>
      </c>
      <c r="H43" s="233" t="s">
        <v>527</v>
      </c>
      <c r="I43" s="163" t="s">
        <v>300</v>
      </c>
      <c r="J43" s="163" t="s">
        <v>300</v>
      </c>
      <c r="K43" s="163" t="s">
        <v>300</v>
      </c>
      <c r="L43" s="163" t="s">
        <v>300</v>
      </c>
    </row>
    <row r="44" spans="1:12" ht="62.25" customHeight="1" x14ac:dyDescent="0.25">
      <c r="A44" s="59" t="s">
        <v>178</v>
      </c>
      <c r="B44" s="161" t="s">
        <v>372</v>
      </c>
      <c r="C44" s="190" t="s">
        <v>453</v>
      </c>
      <c r="D44" s="190" t="s">
        <v>453</v>
      </c>
      <c r="E44" s="163" t="s">
        <v>300</v>
      </c>
      <c r="F44" s="163" t="s">
        <v>300</v>
      </c>
      <c r="G44" s="233" t="s">
        <v>445</v>
      </c>
      <c r="H44" s="233" t="s">
        <v>445</v>
      </c>
      <c r="I44" s="163" t="s">
        <v>300</v>
      </c>
      <c r="J44" s="163" t="s">
        <v>300</v>
      </c>
      <c r="K44" s="163" t="s">
        <v>300</v>
      </c>
      <c r="L44" s="163" t="s">
        <v>300</v>
      </c>
    </row>
    <row r="45" spans="1:12" ht="94.5" x14ac:dyDescent="0.25">
      <c r="A45" s="59" t="s">
        <v>176</v>
      </c>
      <c r="B45" s="161" t="s">
        <v>370</v>
      </c>
      <c r="C45" s="190" t="s">
        <v>453</v>
      </c>
      <c r="D45" s="190" t="s">
        <v>453</v>
      </c>
      <c r="E45" s="163" t="s">
        <v>300</v>
      </c>
      <c r="F45" s="163" t="s">
        <v>300</v>
      </c>
      <c r="G45" s="233" t="s">
        <v>445</v>
      </c>
      <c r="H45" s="233" t="s">
        <v>445</v>
      </c>
      <c r="I45" s="163" t="s">
        <v>300</v>
      </c>
      <c r="J45" s="163" t="s">
        <v>300</v>
      </c>
      <c r="K45" s="163" t="s">
        <v>300</v>
      </c>
      <c r="L45" s="163" t="s">
        <v>300</v>
      </c>
    </row>
    <row r="46" spans="1:12" x14ac:dyDescent="0.25">
      <c r="A46" s="59" t="s">
        <v>174</v>
      </c>
      <c r="B46" s="161" t="s">
        <v>175</v>
      </c>
      <c r="C46" s="190" t="s">
        <v>453</v>
      </c>
      <c r="D46" s="190" t="s">
        <v>453</v>
      </c>
      <c r="E46" s="191"/>
      <c r="F46" s="191"/>
      <c r="G46" s="233" t="s">
        <v>528</v>
      </c>
      <c r="H46" s="233" t="s">
        <v>528</v>
      </c>
      <c r="I46" s="163" t="s">
        <v>300</v>
      </c>
      <c r="J46" s="163" t="s">
        <v>300</v>
      </c>
      <c r="K46" s="163" t="s">
        <v>300</v>
      </c>
      <c r="L46" s="163" t="s">
        <v>300</v>
      </c>
    </row>
    <row r="47" spans="1:12" x14ac:dyDescent="0.25">
      <c r="A47" s="59" t="s">
        <v>382</v>
      </c>
      <c r="B47" s="162" t="s">
        <v>173</v>
      </c>
      <c r="C47" s="190" t="s">
        <v>453</v>
      </c>
      <c r="D47" s="190" t="s">
        <v>453</v>
      </c>
      <c r="E47" s="191"/>
      <c r="F47" s="191"/>
      <c r="G47" s="233" t="s">
        <v>528</v>
      </c>
      <c r="H47" s="233" t="s">
        <v>528</v>
      </c>
      <c r="I47" s="163" t="s">
        <v>300</v>
      </c>
      <c r="J47" s="163" t="s">
        <v>300</v>
      </c>
      <c r="K47" s="163" t="s">
        <v>300</v>
      </c>
      <c r="L47" s="163" t="s">
        <v>300</v>
      </c>
    </row>
    <row r="48" spans="1:12" ht="31.5" x14ac:dyDescent="0.25">
      <c r="A48" s="59">
        <v>4</v>
      </c>
      <c r="B48" s="161" t="s">
        <v>171</v>
      </c>
      <c r="C48" s="190" t="s">
        <v>453</v>
      </c>
      <c r="D48" s="190" t="s">
        <v>453</v>
      </c>
      <c r="E48" s="163" t="s">
        <v>300</v>
      </c>
      <c r="F48" s="163" t="s">
        <v>300</v>
      </c>
      <c r="G48" s="233" t="s">
        <v>445</v>
      </c>
      <c r="H48" s="233" t="s">
        <v>445</v>
      </c>
      <c r="I48" s="163" t="s">
        <v>300</v>
      </c>
      <c r="J48" s="163" t="s">
        <v>300</v>
      </c>
      <c r="K48" s="163" t="s">
        <v>300</v>
      </c>
      <c r="L48" s="163" t="s">
        <v>300</v>
      </c>
    </row>
    <row r="49" spans="1:12" ht="63" x14ac:dyDescent="0.25">
      <c r="A49" s="59" t="s">
        <v>172</v>
      </c>
      <c r="B49" s="161" t="s">
        <v>371</v>
      </c>
      <c r="C49" s="190" t="s">
        <v>453</v>
      </c>
      <c r="D49" s="190" t="s">
        <v>453</v>
      </c>
      <c r="E49" s="191"/>
      <c r="F49" s="191"/>
      <c r="G49" s="233" t="s">
        <v>528</v>
      </c>
      <c r="H49" s="233" t="s">
        <v>528</v>
      </c>
      <c r="I49" s="163" t="s">
        <v>300</v>
      </c>
      <c r="J49" s="163" t="s">
        <v>300</v>
      </c>
      <c r="K49" s="163" t="s">
        <v>300</v>
      </c>
      <c r="L49" s="163" t="s">
        <v>300</v>
      </c>
    </row>
    <row r="50" spans="1:12" ht="47.25" x14ac:dyDescent="0.25">
      <c r="A50" s="59" t="s">
        <v>170</v>
      </c>
      <c r="B50" s="161" t="s">
        <v>373</v>
      </c>
      <c r="C50" s="190" t="s">
        <v>453</v>
      </c>
      <c r="D50" s="190" t="s">
        <v>453</v>
      </c>
      <c r="E50" s="191"/>
      <c r="F50" s="191"/>
      <c r="G50" s="233" t="s">
        <v>528</v>
      </c>
      <c r="H50" s="233" t="s">
        <v>528</v>
      </c>
      <c r="I50" s="163" t="s">
        <v>300</v>
      </c>
      <c r="J50" s="163" t="s">
        <v>300</v>
      </c>
      <c r="K50" s="163" t="s">
        <v>300</v>
      </c>
      <c r="L50" s="163" t="s">
        <v>300</v>
      </c>
    </row>
    <row r="51" spans="1:12" ht="47.25" x14ac:dyDescent="0.25">
      <c r="A51" s="59" t="s">
        <v>168</v>
      </c>
      <c r="B51" s="161" t="s">
        <v>169</v>
      </c>
      <c r="C51" s="190" t="s">
        <v>453</v>
      </c>
      <c r="D51" s="190" t="s">
        <v>453</v>
      </c>
      <c r="E51" s="191"/>
      <c r="F51" s="191"/>
      <c r="G51" s="233" t="s">
        <v>528</v>
      </c>
      <c r="H51" s="233" t="s">
        <v>528</v>
      </c>
      <c r="I51" s="163" t="s">
        <v>300</v>
      </c>
      <c r="J51" s="163" t="s">
        <v>300</v>
      </c>
      <c r="K51" s="163" t="s">
        <v>300</v>
      </c>
      <c r="L51" s="163" t="s">
        <v>300</v>
      </c>
    </row>
    <row r="52" spans="1:12" x14ac:dyDescent="0.25">
      <c r="A52" s="59" t="s">
        <v>166</v>
      </c>
      <c r="B52" s="118" t="s">
        <v>374</v>
      </c>
      <c r="C52" s="190" t="s">
        <v>453</v>
      </c>
      <c r="D52" s="190" t="s">
        <v>453</v>
      </c>
      <c r="E52" s="191"/>
      <c r="F52" s="191"/>
      <c r="G52" s="233" t="s">
        <v>528</v>
      </c>
      <c r="H52" s="233" t="s">
        <v>528</v>
      </c>
      <c r="I52" s="163" t="s">
        <v>300</v>
      </c>
      <c r="J52" s="163" t="s">
        <v>300</v>
      </c>
      <c r="K52" s="163" t="s">
        <v>300</v>
      </c>
      <c r="L52" s="163" t="s">
        <v>300</v>
      </c>
    </row>
    <row r="53" spans="1:12" ht="31.5" x14ac:dyDescent="0.25">
      <c r="A53" s="59" t="s">
        <v>375</v>
      </c>
      <c r="B53" s="161" t="s">
        <v>167</v>
      </c>
      <c r="C53" s="190" t="s">
        <v>453</v>
      </c>
      <c r="D53" s="190" t="s">
        <v>453</v>
      </c>
      <c r="E53" s="191"/>
      <c r="F53" s="191"/>
      <c r="G53" s="233" t="s">
        <v>445</v>
      </c>
      <c r="H53" s="233" t="s">
        <v>445</v>
      </c>
      <c r="I53" s="163" t="s">
        <v>300</v>
      </c>
      <c r="J53" s="163" t="s">
        <v>300</v>
      </c>
      <c r="K53" s="163" t="s">
        <v>300</v>
      </c>
      <c r="L53" s="163" t="s">
        <v>300</v>
      </c>
    </row>
  </sheetData>
  <mergeCells count="21">
    <mergeCell ref="A20:A22"/>
    <mergeCell ref="B20:B22"/>
    <mergeCell ref="I20:I22"/>
    <mergeCell ref="K20:K22"/>
    <mergeCell ref="L20:L22"/>
    <mergeCell ref="J20:J22"/>
    <mergeCell ref="C20:H20"/>
    <mergeCell ref="C21:D21"/>
    <mergeCell ref="G21:H21"/>
    <mergeCell ref="A15:L15"/>
    <mergeCell ref="A16:L16"/>
    <mergeCell ref="A14:L14"/>
    <mergeCell ref="A18:L18"/>
    <mergeCell ref="A5:L5"/>
    <mergeCell ref="A7:L7"/>
    <mergeCell ref="A9:L9"/>
    <mergeCell ref="A10:L10"/>
    <mergeCell ref="A12:L12"/>
    <mergeCell ref="A13:L13"/>
    <mergeCell ref="A8:L8"/>
    <mergeCell ref="A11:L11"/>
  </mergeCells>
  <pageMargins left="0.70866141732283472" right="0.31496062992125984" top="0.35433070866141736" bottom="0.35433070866141736" header="0" footer="0"/>
  <pageSetup paperSize="8"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15</vt:i4>
      </vt:variant>
    </vt:vector>
  </HeadingPairs>
  <TitlesOfParts>
    <vt:vector size="31"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vt:lpstr>
      <vt:lpstr>7. Паспорт отчет о закупке</vt:lpstr>
      <vt:lpstr>8. Общие сведения</vt:lpstr>
      <vt:lpstr>9. Карта-схема</vt:lpstr>
      <vt:lpstr>Информация о подписи</vt:lpstr>
      <vt:lpstr>Лист1</vt:lpstr>
      <vt:lpstr>Лист2</vt:lpstr>
      <vt:lpstr>'1. паспорт местоположение'!Заголовки_для_печати</vt:lpstr>
      <vt:lpstr>'2. паспорт  ТП'!Заголовки_для_печати</vt:lpstr>
      <vt:lpstr>'3.3 паспорт описание'!Заголовки_для_печати</vt:lpstr>
      <vt:lpstr>'4. паспортбюджет'!Заголовки_для_печати</vt:lpstr>
      <vt:lpstr>'1. паспорт местоположение'!Область_печати</vt:lpstr>
      <vt:lpstr>'2. паспорт  ТП'!Область_печати</vt:lpstr>
      <vt:lpstr>'3.1. паспорт Техсостояние ПС'!Область_печати</vt:lpstr>
      <vt:lpstr>'3.2 паспорт Техсостояние ЛЭП'!Область_печати</vt:lpstr>
      <vt:lpstr>'3.3 паспорт описание'!Область_печати</vt:lpstr>
      <vt:lpstr>'3.4. Паспорт надежность'!Область_печати</vt:lpstr>
      <vt:lpstr>'4. паспортбюджет'!Область_печати</vt:lpstr>
      <vt:lpstr>'6.1. Паспорт сетевой график.'!Область_печати</vt:lpstr>
      <vt:lpstr>'6.2. Паспорт фин осв ввод'!Область_печати</vt:lpstr>
      <vt:lpstr>'7. Паспорт отчет о закупке'!Область_печати</vt:lpstr>
      <vt:lpstr>'8. Общие сведения'!Область_печати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Кирпичева Ирина Александровна</cp:lastModifiedBy>
  <cp:lastPrinted>2020-07-28T02:37:37Z</cp:lastPrinted>
  <dcterms:created xsi:type="dcterms:W3CDTF">2015-08-16T15:31:05Z</dcterms:created>
  <dcterms:modified xsi:type="dcterms:W3CDTF">2023-06-29T06:23:59Z</dcterms:modified>
</cp:coreProperties>
</file>